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465" windowWidth="19440" windowHeight="12180"/>
  </bookViews>
  <sheets>
    <sheet name="Assessment Tool User Guide" sheetId="10" r:id="rId1"/>
    <sheet name="Practice Screening Tool" sheetId="5" r:id="rId2"/>
    <sheet name="2.1 Workforce" sheetId="9" r:id="rId3"/>
    <sheet name="Dropdowns" sheetId="8" state="hidden" r:id="rId4"/>
    <sheet name="Sheet1" sheetId="11" state="hidden" r:id="rId5"/>
  </sheets>
  <definedNames>
    <definedName name="Aqua" localSheetId="3">Dropdowns!$A$33:$B$37</definedName>
    <definedName name="Aqua">#REF!</definedName>
    <definedName name="CQC" localSheetId="3">Dropdowns!$A$41:$B$44</definedName>
    <definedName name="CQC">#REF!</definedName>
    <definedName name="Green" localSheetId="3">Dropdowns!$A$15:$B$19</definedName>
    <definedName name="Green">#REF!</definedName>
    <definedName name="Grey" localSheetId="3">Dropdowns!$J$27:$K$31</definedName>
    <definedName name="Grey">#REF!</definedName>
    <definedName name="lilac" localSheetId="3">Dropdowns!$J$49:$K$53</definedName>
    <definedName name="lilac">#REF!</definedName>
    <definedName name="Lime" localSheetId="3">Dropdowns!$J$33:$K$37</definedName>
    <definedName name="Lime">#REF!</definedName>
    <definedName name="orange" localSheetId="3">Dropdowns!$J$1:$K$5</definedName>
    <definedName name="orange">#REF!</definedName>
    <definedName name="Pale_Blue" localSheetId="3">Dropdowns!$A$21:$B$25</definedName>
    <definedName name="Pale_Blue">#REF!</definedName>
    <definedName name="palepink" localSheetId="3">Dropdowns!$A$47:$B$48</definedName>
    <definedName name="palepink">#REF!</definedName>
    <definedName name="Pink" localSheetId="3">Dropdowns!$A$27:$B$31</definedName>
    <definedName name="Pink">#REF!</definedName>
    <definedName name="Purple" localSheetId="3">Dropdowns!$J$21:$K$25</definedName>
    <definedName name="Purple">#REF!</definedName>
    <definedName name="Red" localSheetId="3">Dropdowns!$J$15:$K$19</definedName>
    <definedName name="Red">#REF!</definedName>
    <definedName name="Royal_Blue" localSheetId="3">Dropdowns!$J$9:$K$13</definedName>
    <definedName name="Royal_Blue">#REF!</definedName>
    <definedName name="score_1" localSheetId="3">Dropdowns!$A$1:$B$5</definedName>
    <definedName name="score_1">#REF!</definedName>
    <definedName name="Yellow" localSheetId="3">Dropdowns!$A$9:$B$13</definedName>
    <definedName name="Yellow">#REF!</definedName>
  </definedNames>
  <calcPr calcId="171027" concurrentCalc="0"/>
  <extLst>
    <ext xmlns:mx="http://schemas.microsoft.com/office/mac/excel/2008/main" uri="{7523E5D3-25F3-A5E0-1632-64F254C22452}">
      <mx:ArchID Flags="2"/>
    </ext>
  </extLst>
</workbook>
</file>

<file path=xl/calcChain.xml><?xml version="1.0" encoding="utf-8"?>
<calcChain xmlns="http://schemas.openxmlformats.org/spreadsheetml/2006/main">
  <c r="J92" i="5" l="1"/>
  <c r="J83" i="5"/>
  <c r="J85" i="5"/>
  <c r="J94" i="5"/>
  <c r="J93" i="5"/>
  <c r="J88" i="5"/>
  <c r="J87" i="5"/>
  <c r="J86" i="5"/>
  <c r="J84" i="5"/>
  <c r="J80" i="5"/>
  <c r="J79" i="5"/>
  <c r="J78" i="5"/>
  <c r="J77" i="5"/>
  <c r="J76" i="5"/>
  <c r="J75" i="5"/>
  <c r="J81" i="5"/>
  <c r="B4" i="5"/>
  <c r="J21" i="9"/>
  <c r="N126" i="9"/>
  <c r="K126" i="9"/>
  <c r="H126" i="9"/>
  <c r="I126" i="9"/>
  <c r="J126" i="9"/>
  <c r="N125" i="9"/>
  <c r="K125" i="9"/>
  <c r="I125" i="9"/>
  <c r="J125" i="9"/>
  <c r="H125" i="9"/>
  <c r="N124" i="9"/>
  <c r="K124" i="9"/>
  <c r="H124" i="9"/>
  <c r="I124" i="9"/>
  <c r="J124" i="9"/>
  <c r="G123" i="9"/>
  <c r="N122" i="9"/>
  <c r="K122" i="9"/>
  <c r="H122" i="9"/>
  <c r="I122" i="9"/>
  <c r="J122" i="9"/>
  <c r="L122" i="9"/>
  <c r="M122" i="9"/>
  <c r="N121" i="9"/>
  <c r="K121" i="9"/>
  <c r="H121" i="9"/>
  <c r="I121" i="9"/>
  <c r="J121" i="9"/>
  <c r="S119" i="9"/>
  <c r="N120" i="9"/>
  <c r="K120" i="9"/>
  <c r="H120" i="9"/>
  <c r="I120" i="9"/>
  <c r="J120" i="9"/>
  <c r="G119" i="9"/>
  <c r="N118" i="9"/>
  <c r="K118" i="9"/>
  <c r="H118" i="9"/>
  <c r="I118" i="9"/>
  <c r="J118" i="9"/>
  <c r="N117" i="9"/>
  <c r="K117" i="9"/>
  <c r="H117" i="9"/>
  <c r="I117" i="9"/>
  <c r="J117" i="9"/>
  <c r="N116" i="9"/>
  <c r="K116" i="9"/>
  <c r="H116" i="9"/>
  <c r="I116" i="9"/>
  <c r="J116" i="9"/>
  <c r="G115" i="9"/>
  <c r="N114" i="9"/>
  <c r="K114" i="9"/>
  <c r="H114" i="9"/>
  <c r="I114" i="9"/>
  <c r="J114" i="9"/>
  <c r="N113" i="9"/>
  <c r="K113" i="9"/>
  <c r="H113" i="9"/>
  <c r="I113" i="9"/>
  <c r="J113" i="9"/>
  <c r="N112" i="9"/>
  <c r="K112" i="9"/>
  <c r="H112" i="9"/>
  <c r="I112" i="9"/>
  <c r="J112" i="9"/>
  <c r="G111" i="9"/>
  <c r="N103" i="9"/>
  <c r="K103" i="9"/>
  <c r="I103" i="9"/>
  <c r="J103" i="9"/>
  <c r="H103" i="9"/>
  <c r="N102" i="9"/>
  <c r="K102" i="9"/>
  <c r="H102" i="9"/>
  <c r="I102" i="9"/>
  <c r="J102" i="9"/>
  <c r="N101" i="9"/>
  <c r="K101" i="9"/>
  <c r="H101" i="9"/>
  <c r="I101" i="9"/>
  <c r="J101" i="9"/>
  <c r="G100" i="9"/>
  <c r="N99" i="9"/>
  <c r="K99" i="9"/>
  <c r="H99" i="9"/>
  <c r="I99" i="9"/>
  <c r="J99" i="9"/>
  <c r="L99" i="9"/>
  <c r="M99" i="9"/>
  <c r="N98" i="9"/>
  <c r="K98" i="9"/>
  <c r="H98" i="9"/>
  <c r="I98" i="9"/>
  <c r="J98" i="9"/>
  <c r="S96" i="9"/>
  <c r="N97" i="9"/>
  <c r="K97" i="9"/>
  <c r="H97" i="9"/>
  <c r="I97" i="9"/>
  <c r="J97" i="9"/>
  <c r="G96" i="9"/>
  <c r="N95" i="9"/>
  <c r="K95" i="9"/>
  <c r="H95" i="9"/>
  <c r="I95" i="9"/>
  <c r="J95" i="9"/>
  <c r="N94" i="9"/>
  <c r="K94" i="9"/>
  <c r="H94" i="9"/>
  <c r="I94" i="9"/>
  <c r="J94" i="9"/>
  <c r="N93" i="9"/>
  <c r="M93" i="9"/>
  <c r="K93" i="9"/>
  <c r="H93" i="9"/>
  <c r="I93" i="9"/>
  <c r="J93" i="9"/>
  <c r="G92" i="9"/>
  <c r="N91" i="9"/>
  <c r="K91" i="9"/>
  <c r="I91" i="9"/>
  <c r="J91" i="9"/>
  <c r="H91" i="9"/>
  <c r="N90" i="9"/>
  <c r="K90" i="9"/>
  <c r="I90" i="9"/>
  <c r="J90" i="9"/>
  <c r="H90" i="9"/>
  <c r="N89" i="9"/>
  <c r="K89" i="9"/>
  <c r="H89" i="9"/>
  <c r="I89" i="9"/>
  <c r="J89" i="9"/>
  <c r="G88" i="9"/>
  <c r="N87" i="9"/>
  <c r="K87" i="9"/>
  <c r="J87" i="9"/>
  <c r="L87" i="9"/>
  <c r="M87" i="9"/>
  <c r="H87" i="9"/>
  <c r="I87" i="9"/>
  <c r="N86" i="9"/>
  <c r="K86" i="9"/>
  <c r="H86" i="9"/>
  <c r="I86" i="9"/>
  <c r="J86" i="9"/>
  <c r="L86" i="9"/>
  <c r="M86" i="9"/>
  <c r="N85" i="9"/>
  <c r="K85" i="9"/>
  <c r="H85" i="9"/>
  <c r="I85" i="9"/>
  <c r="G84" i="9"/>
  <c r="N76" i="9"/>
  <c r="K76" i="9"/>
  <c r="H76" i="9"/>
  <c r="I76" i="9"/>
  <c r="J76" i="9"/>
  <c r="L76" i="9"/>
  <c r="M76" i="9"/>
  <c r="S73" i="9"/>
  <c r="N75" i="9"/>
  <c r="K75" i="9"/>
  <c r="H75" i="9"/>
  <c r="I75" i="9"/>
  <c r="J75" i="9"/>
  <c r="N74" i="9"/>
  <c r="K74" i="9"/>
  <c r="H74" i="9"/>
  <c r="I74" i="9"/>
  <c r="J74" i="9"/>
  <c r="G73" i="9"/>
  <c r="N72" i="9"/>
  <c r="K72" i="9"/>
  <c r="H72" i="9"/>
  <c r="I72" i="9"/>
  <c r="J72" i="9"/>
  <c r="N71" i="9"/>
  <c r="K71" i="9"/>
  <c r="H71" i="9"/>
  <c r="I71" i="9"/>
  <c r="J71" i="9"/>
  <c r="N70" i="9"/>
  <c r="K70" i="9"/>
  <c r="I70" i="9"/>
  <c r="J70" i="9"/>
  <c r="H70" i="9"/>
  <c r="N69" i="9"/>
  <c r="K69" i="9"/>
  <c r="I69" i="9"/>
  <c r="J69" i="9"/>
  <c r="H69" i="9"/>
  <c r="N68" i="9"/>
  <c r="K68" i="9"/>
  <c r="H68" i="9"/>
  <c r="I68" i="9"/>
  <c r="J68" i="9"/>
  <c r="N67" i="9"/>
  <c r="K67" i="9"/>
  <c r="H67" i="9"/>
  <c r="I67" i="9"/>
  <c r="J67" i="9"/>
  <c r="G66" i="9"/>
  <c r="N65" i="9"/>
  <c r="K65" i="9"/>
  <c r="H65" i="9"/>
  <c r="I65" i="9"/>
  <c r="J65" i="9"/>
  <c r="L65" i="9"/>
  <c r="M65" i="9"/>
  <c r="N64" i="9"/>
  <c r="K64" i="9"/>
  <c r="H64" i="9"/>
  <c r="I64" i="9"/>
  <c r="J64" i="9"/>
  <c r="L64" i="9"/>
  <c r="M64" i="9"/>
  <c r="N63" i="9"/>
  <c r="K63" i="9"/>
  <c r="H63" i="9"/>
  <c r="I63" i="9"/>
  <c r="J63" i="9"/>
  <c r="N62" i="9"/>
  <c r="K62" i="9"/>
  <c r="H62" i="9"/>
  <c r="I62" i="9"/>
  <c r="N61" i="9"/>
  <c r="K61" i="9"/>
  <c r="H61" i="9"/>
  <c r="I61" i="9"/>
  <c r="J61" i="9"/>
  <c r="N60" i="9"/>
  <c r="K60" i="9"/>
  <c r="H60" i="9"/>
  <c r="I60" i="9"/>
  <c r="J60" i="9"/>
  <c r="S59" i="9"/>
  <c r="G59" i="9"/>
  <c r="N58" i="9"/>
  <c r="K58" i="9"/>
  <c r="I58" i="9"/>
  <c r="J58" i="9"/>
  <c r="H58" i="9"/>
  <c r="N57" i="9"/>
  <c r="K57" i="9"/>
  <c r="H57" i="9"/>
  <c r="I57" i="9"/>
  <c r="J57" i="9"/>
  <c r="L57" i="9"/>
  <c r="M57" i="9"/>
  <c r="O57" i="9"/>
  <c r="P57" i="9"/>
  <c r="N56" i="9"/>
  <c r="K56" i="9"/>
  <c r="H56" i="9"/>
  <c r="I56" i="9"/>
  <c r="J56" i="9"/>
  <c r="N55" i="9"/>
  <c r="K55" i="9"/>
  <c r="H55" i="9"/>
  <c r="I55" i="9"/>
  <c r="J55" i="9"/>
  <c r="N54" i="9"/>
  <c r="K54" i="9"/>
  <c r="H54" i="9"/>
  <c r="I54" i="9"/>
  <c r="J54" i="9"/>
  <c r="N53" i="9"/>
  <c r="K53" i="9"/>
  <c r="H53" i="9"/>
  <c r="I53" i="9"/>
  <c r="J53" i="9"/>
  <c r="N52" i="9"/>
  <c r="K52" i="9"/>
  <c r="H52" i="9"/>
  <c r="I52" i="9"/>
  <c r="J52" i="9"/>
  <c r="N51" i="9"/>
  <c r="K51" i="9"/>
  <c r="H51" i="9"/>
  <c r="I51" i="9"/>
  <c r="J51" i="9"/>
  <c r="L51" i="9"/>
  <c r="N50" i="9"/>
  <c r="K50" i="9"/>
  <c r="H50" i="9"/>
  <c r="I50" i="9"/>
  <c r="J50" i="9"/>
  <c r="L50" i="9"/>
  <c r="N49" i="9"/>
  <c r="K49" i="9"/>
  <c r="H49" i="9"/>
  <c r="I49" i="9"/>
  <c r="J49" i="9"/>
  <c r="N48" i="9"/>
  <c r="K48" i="9"/>
  <c r="H48" i="9"/>
  <c r="I48" i="9"/>
  <c r="J48" i="9"/>
  <c r="N47" i="9"/>
  <c r="K47" i="9"/>
  <c r="H47" i="9"/>
  <c r="I47" i="9"/>
  <c r="G46" i="9"/>
  <c r="F29" i="5"/>
  <c r="G39" i="9"/>
  <c r="N38" i="9"/>
  <c r="K38" i="9"/>
  <c r="H38" i="9"/>
  <c r="I38" i="9"/>
  <c r="J38" i="9"/>
  <c r="L38" i="9"/>
  <c r="M38" i="9"/>
  <c r="N37" i="9"/>
  <c r="K37" i="9"/>
  <c r="H37" i="9"/>
  <c r="I37" i="9"/>
  <c r="J37" i="9"/>
  <c r="L37" i="9"/>
  <c r="M37" i="9"/>
  <c r="N36" i="9"/>
  <c r="K36" i="9"/>
  <c r="H36" i="9"/>
  <c r="I36" i="9"/>
  <c r="J36" i="9"/>
  <c r="L36" i="9"/>
  <c r="M36" i="9"/>
  <c r="N35" i="9"/>
  <c r="K35" i="9"/>
  <c r="H35" i="9"/>
  <c r="I35" i="9"/>
  <c r="J35" i="9"/>
  <c r="N34" i="9"/>
  <c r="K34" i="9"/>
  <c r="I34" i="9"/>
  <c r="J34" i="9"/>
  <c r="L34" i="9"/>
  <c r="M34" i="9"/>
  <c r="H34" i="9"/>
  <c r="N33" i="9"/>
  <c r="K33" i="9"/>
  <c r="H33" i="9"/>
  <c r="I33" i="9"/>
  <c r="J33" i="9"/>
  <c r="N32" i="9"/>
  <c r="K32" i="9"/>
  <c r="H32" i="9"/>
  <c r="I32" i="9"/>
  <c r="J32" i="9"/>
  <c r="L32" i="9"/>
  <c r="M32" i="9"/>
  <c r="N31" i="9"/>
  <c r="K31" i="9"/>
  <c r="H31" i="9"/>
  <c r="I31" i="9"/>
  <c r="J31" i="9"/>
  <c r="N30" i="9"/>
  <c r="K30" i="9"/>
  <c r="H30" i="9"/>
  <c r="I30" i="9"/>
  <c r="J30" i="9"/>
  <c r="L30" i="9"/>
  <c r="M30" i="9"/>
  <c r="N29" i="9"/>
  <c r="K29" i="9"/>
  <c r="H29" i="9"/>
  <c r="I29" i="9"/>
  <c r="J29" i="9"/>
  <c r="N28" i="9"/>
  <c r="K28" i="9"/>
  <c r="H28" i="9"/>
  <c r="I28" i="9"/>
  <c r="J28" i="9"/>
  <c r="L28" i="9"/>
  <c r="M28" i="9"/>
  <c r="N27" i="9"/>
  <c r="K27" i="9"/>
  <c r="H27" i="9"/>
  <c r="I27" i="9"/>
  <c r="J27" i="9"/>
  <c r="N26" i="9"/>
  <c r="K26" i="9"/>
  <c r="I26" i="9"/>
  <c r="J26" i="9"/>
  <c r="L26" i="9"/>
  <c r="M26" i="9"/>
  <c r="H26" i="9"/>
  <c r="N25" i="9"/>
  <c r="K25" i="9"/>
  <c r="H25" i="9"/>
  <c r="I25" i="9"/>
  <c r="J25" i="9"/>
  <c r="N24" i="9"/>
  <c r="K24" i="9"/>
  <c r="H24" i="9"/>
  <c r="I24" i="9"/>
  <c r="N23" i="9"/>
  <c r="K23" i="9"/>
  <c r="H23" i="9"/>
  <c r="I23" i="9"/>
  <c r="J23" i="9"/>
  <c r="N22" i="9"/>
  <c r="K22" i="9"/>
  <c r="H22" i="9"/>
  <c r="I22" i="9"/>
  <c r="J22" i="9"/>
  <c r="N21" i="9"/>
  <c r="K21" i="9"/>
  <c r="H21" i="9"/>
  <c r="I21" i="9"/>
  <c r="N20" i="9"/>
  <c r="K20" i="9"/>
  <c r="H20" i="9"/>
  <c r="I20" i="9"/>
  <c r="N19" i="9"/>
  <c r="K19" i="9"/>
  <c r="H19" i="9"/>
  <c r="I19" i="9"/>
  <c r="J19" i="9"/>
  <c r="N18" i="9"/>
  <c r="K18" i="9"/>
  <c r="H18" i="9"/>
  <c r="I18" i="9"/>
  <c r="J18" i="9"/>
  <c r="N17" i="9"/>
  <c r="K17" i="9"/>
  <c r="H17" i="9"/>
  <c r="I17" i="9"/>
  <c r="J17" i="9"/>
  <c r="N16" i="9"/>
  <c r="K16" i="9"/>
  <c r="H16" i="9"/>
  <c r="I16" i="9"/>
  <c r="J16" i="9"/>
  <c r="N15" i="9"/>
  <c r="K15" i="9"/>
  <c r="H15" i="9"/>
  <c r="I15" i="9"/>
  <c r="J15" i="9"/>
  <c r="N14" i="9"/>
  <c r="K14" i="9"/>
  <c r="H14" i="9"/>
  <c r="I14" i="9"/>
  <c r="J14" i="9"/>
  <c r="L20" i="9"/>
  <c r="M20" i="9"/>
  <c r="J20" i="9"/>
  <c r="L24" i="9"/>
  <c r="M24" i="9"/>
  <c r="J24" i="9"/>
  <c r="L17" i="9"/>
  <c r="M17" i="9"/>
  <c r="L29" i="9"/>
  <c r="M29" i="9"/>
  <c r="O29" i="9"/>
  <c r="P29" i="9"/>
  <c r="L35" i="9"/>
  <c r="M35" i="9"/>
  <c r="O35" i="9"/>
  <c r="P35" i="9"/>
  <c r="O37" i="9"/>
  <c r="P37" i="9"/>
  <c r="L49" i="9"/>
  <c r="M49" i="9"/>
  <c r="L63" i="9"/>
  <c r="M63" i="9"/>
  <c r="L117" i="9"/>
  <c r="M117" i="9"/>
  <c r="O117" i="9"/>
  <c r="P117" i="9"/>
  <c r="O28" i="9"/>
  <c r="P28" i="9"/>
  <c r="L70" i="9"/>
  <c r="M70" i="9"/>
  <c r="O70" i="9"/>
  <c r="P70" i="9"/>
  <c r="L91" i="9"/>
  <c r="M91" i="9"/>
  <c r="O91" i="9"/>
  <c r="P91" i="9"/>
  <c r="L125" i="9"/>
  <c r="M125" i="9"/>
  <c r="O125" i="9"/>
  <c r="P125" i="9"/>
  <c r="L31" i="9"/>
  <c r="M31" i="9"/>
  <c r="O31" i="9"/>
  <c r="P31" i="9"/>
  <c r="L53" i="9"/>
  <c r="L58" i="9"/>
  <c r="M58" i="9"/>
  <c r="O58" i="9"/>
  <c r="P58" i="9"/>
  <c r="L71" i="9"/>
  <c r="M71" i="9"/>
  <c r="O71" i="9"/>
  <c r="P71" i="9"/>
  <c r="L75" i="9"/>
  <c r="M75" i="9"/>
  <c r="L120" i="9"/>
  <c r="M120" i="9"/>
  <c r="L121" i="9"/>
  <c r="M121" i="9"/>
  <c r="O121" i="9"/>
  <c r="P121" i="9"/>
  <c r="L113" i="9"/>
  <c r="M113" i="9"/>
  <c r="O113" i="9"/>
  <c r="P113" i="9"/>
  <c r="L48" i="9"/>
  <c r="M48" i="9"/>
  <c r="L16" i="9"/>
  <c r="M16" i="9"/>
  <c r="O16" i="9"/>
  <c r="P16" i="9"/>
  <c r="L116" i="9"/>
  <c r="M116" i="9"/>
  <c r="O116" i="9"/>
  <c r="P116" i="9"/>
  <c r="L124" i="9"/>
  <c r="M124" i="9"/>
  <c r="L112" i="9"/>
  <c r="M112" i="9"/>
  <c r="O112" i="9"/>
  <c r="P112" i="9"/>
  <c r="L101" i="9"/>
  <c r="M101" i="9"/>
  <c r="O101" i="9"/>
  <c r="P101" i="9"/>
  <c r="L98" i="9"/>
  <c r="M98" i="9"/>
  <c r="L97" i="9"/>
  <c r="M97" i="9"/>
  <c r="J92" i="9"/>
  <c r="L89" i="9"/>
  <c r="M89" i="9"/>
  <c r="O89" i="9"/>
  <c r="P89" i="9"/>
  <c r="L67" i="9"/>
  <c r="M67" i="9"/>
  <c r="O67" i="9"/>
  <c r="P67" i="9"/>
  <c r="L61" i="9"/>
  <c r="M61" i="9"/>
  <c r="O120" i="9"/>
  <c r="P120" i="9"/>
  <c r="S123" i="9"/>
  <c r="S88" i="9"/>
  <c r="S66" i="9"/>
  <c r="S111" i="9"/>
  <c r="S84" i="9"/>
  <c r="S100" i="9"/>
  <c r="S13" i="9"/>
  <c r="S46" i="9"/>
  <c r="S115" i="9"/>
  <c r="J62" i="9"/>
  <c r="L62" i="9"/>
  <c r="M62" i="9"/>
  <c r="O62" i="9"/>
  <c r="P62" i="9"/>
  <c r="L55" i="9"/>
  <c r="M53" i="9"/>
  <c r="O53" i="9"/>
  <c r="P53" i="9"/>
  <c r="O51" i="9"/>
  <c r="P51" i="9"/>
  <c r="M50" i="9"/>
  <c r="O50" i="9"/>
  <c r="P50" i="9"/>
  <c r="M51" i="9"/>
  <c r="G77" i="9"/>
  <c r="O26" i="9"/>
  <c r="P26" i="9"/>
  <c r="L22" i="9"/>
  <c r="M22" i="9"/>
  <c r="L18" i="9"/>
  <c r="O17" i="9"/>
  <c r="P17" i="9"/>
  <c r="L21" i="9"/>
  <c r="O20" i="9"/>
  <c r="P20" i="9"/>
  <c r="L23" i="9"/>
  <c r="L15" i="9"/>
  <c r="M15" i="9"/>
  <c r="O15" i="9"/>
  <c r="P15" i="9"/>
  <c r="L74" i="9"/>
  <c r="M74" i="9"/>
  <c r="M73" i="9"/>
  <c r="J73" i="9"/>
  <c r="I39" i="9"/>
  <c r="I40" i="9"/>
  <c r="I41" i="9"/>
  <c r="O22" i="9"/>
  <c r="P22" i="9"/>
  <c r="L25" i="9"/>
  <c r="O30" i="9"/>
  <c r="P30" i="9"/>
  <c r="L33" i="9"/>
  <c r="M33" i="9"/>
  <c r="O33" i="9"/>
  <c r="P33" i="9"/>
  <c r="O49" i="9"/>
  <c r="P49" i="9"/>
  <c r="L60" i="9"/>
  <c r="M60" i="9"/>
  <c r="L118" i="9"/>
  <c r="M118" i="9"/>
  <c r="J115" i="9"/>
  <c r="L19" i="9"/>
  <c r="O24" i="9"/>
  <c r="P24" i="9"/>
  <c r="L27" i="9"/>
  <c r="O32" i="9"/>
  <c r="P32" i="9"/>
  <c r="O124" i="9"/>
  <c r="P124" i="9"/>
  <c r="I77" i="9"/>
  <c r="O65" i="9"/>
  <c r="P65" i="9"/>
  <c r="O76" i="9"/>
  <c r="P76" i="9"/>
  <c r="O122" i="9"/>
  <c r="P122" i="9"/>
  <c r="O34" i="9"/>
  <c r="P34" i="9"/>
  <c r="L52" i="9"/>
  <c r="L69" i="9"/>
  <c r="M69" i="9"/>
  <c r="O69" i="9"/>
  <c r="P69" i="9"/>
  <c r="L103" i="9"/>
  <c r="M103" i="9"/>
  <c r="O103" i="9"/>
  <c r="P103" i="9"/>
  <c r="O36" i="9"/>
  <c r="P36" i="9"/>
  <c r="O48" i="9"/>
  <c r="P48" i="9"/>
  <c r="L54" i="9"/>
  <c r="O64" i="9"/>
  <c r="P64" i="9"/>
  <c r="I104" i="9"/>
  <c r="J85" i="9"/>
  <c r="O86" i="9"/>
  <c r="P86" i="9"/>
  <c r="L95" i="9"/>
  <c r="M95" i="9"/>
  <c r="O95" i="9"/>
  <c r="P95" i="9"/>
  <c r="O63" i="9"/>
  <c r="P63" i="9"/>
  <c r="J96" i="9"/>
  <c r="O98" i="9"/>
  <c r="P98" i="9"/>
  <c r="J47" i="9"/>
  <c r="O38" i="9"/>
  <c r="P38" i="9"/>
  <c r="L56" i="9"/>
  <c r="M56" i="9"/>
  <c r="O56" i="9"/>
  <c r="P56" i="9"/>
  <c r="O61" i="9"/>
  <c r="P61" i="9"/>
  <c r="O93" i="9"/>
  <c r="P93" i="9"/>
  <c r="O97" i="9"/>
  <c r="P97" i="9"/>
  <c r="O118" i="9"/>
  <c r="P118" i="9"/>
  <c r="J66" i="9"/>
  <c r="L68" i="9"/>
  <c r="M68" i="9"/>
  <c r="O68" i="9"/>
  <c r="P68" i="9"/>
  <c r="L72" i="9"/>
  <c r="M72" i="9"/>
  <c r="O72" i="9"/>
  <c r="P72" i="9"/>
  <c r="O75" i="9"/>
  <c r="P75" i="9"/>
  <c r="J88" i="9"/>
  <c r="L90" i="9"/>
  <c r="M90" i="9"/>
  <c r="O90" i="9"/>
  <c r="P90" i="9"/>
  <c r="L94" i="9"/>
  <c r="M94" i="9"/>
  <c r="O94" i="9"/>
  <c r="P94" i="9"/>
  <c r="G104" i="9"/>
  <c r="J100" i="9"/>
  <c r="L102" i="9"/>
  <c r="M102" i="9"/>
  <c r="O102" i="9"/>
  <c r="P102" i="9"/>
  <c r="L114" i="9"/>
  <c r="L126" i="9"/>
  <c r="M126" i="9"/>
  <c r="O126" i="9"/>
  <c r="P126" i="9"/>
  <c r="O87" i="9"/>
  <c r="P87" i="9"/>
  <c r="S92" i="9"/>
  <c r="O99" i="9"/>
  <c r="P99" i="9"/>
  <c r="J111" i="9"/>
  <c r="J119" i="9"/>
  <c r="G127" i="9"/>
  <c r="J123" i="9"/>
  <c r="I127" i="9"/>
  <c r="M115" i="9"/>
  <c r="M27" i="9"/>
  <c r="O27" i="9"/>
  <c r="P27" i="9"/>
  <c r="M123" i="9"/>
  <c r="O25" i="9"/>
  <c r="P25" i="9"/>
  <c r="M25" i="9"/>
  <c r="O19" i="9"/>
  <c r="P19" i="9"/>
  <c r="M19" i="9"/>
  <c r="M119" i="9"/>
  <c r="M21" i="9"/>
  <c r="O21" i="9"/>
  <c r="P21" i="9"/>
  <c r="M92" i="9"/>
  <c r="O23" i="9"/>
  <c r="P23" i="9"/>
  <c r="M23" i="9"/>
  <c r="O18" i="9"/>
  <c r="P18" i="9"/>
  <c r="M18" i="9"/>
  <c r="O74" i="9"/>
  <c r="P74" i="9"/>
  <c r="P73" i="9"/>
  <c r="J127" i="9"/>
  <c r="J128" i="9"/>
  <c r="J129" i="9"/>
  <c r="M96" i="9"/>
  <c r="P119" i="9"/>
  <c r="M59" i="9"/>
  <c r="J59" i="9"/>
  <c r="M54" i="9"/>
  <c r="O54" i="9"/>
  <c r="P54" i="9"/>
  <c r="M52" i="9"/>
  <c r="O52" i="9"/>
  <c r="P52" i="9"/>
  <c r="M55" i="9"/>
  <c r="O55" i="9"/>
  <c r="P55" i="9"/>
  <c r="I78" i="9"/>
  <c r="I79" i="9"/>
  <c r="L47" i="9"/>
  <c r="M47" i="9"/>
  <c r="J46" i="9"/>
  <c r="I128" i="9"/>
  <c r="I129" i="9"/>
  <c r="J104" i="9"/>
  <c r="J105" i="9"/>
  <c r="J106" i="9"/>
  <c r="M88" i="9"/>
  <c r="P100" i="9"/>
  <c r="J84" i="9"/>
  <c r="L85" i="9"/>
  <c r="P123" i="9"/>
  <c r="P115" i="9"/>
  <c r="I105" i="9"/>
  <c r="I106" i="9"/>
  <c r="P96" i="9"/>
  <c r="M100" i="9"/>
  <c r="O60" i="9"/>
  <c r="P60" i="9"/>
  <c r="P59" i="9"/>
  <c r="I30" i="5"/>
  <c r="J39" i="9"/>
  <c r="J40" i="9"/>
  <c r="J41" i="9"/>
  <c r="J20" i="5"/>
  <c r="L14" i="9"/>
  <c r="M14" i="9"/>
  <c r="M66" i="9"/>
  <c r="P88" i="9"/>
  <c r="M114" i="9"/>
  <c r="L127" i="9"/>
  <c r="L128" i="9"/>
  <c r="L129" i="9"/>
  <c r="P92" i="9"/>
  <c r="P66" i="9"/>
  <c r="I31" i="5"/>
  <c r="J77" i="9"/>
  <c r="J78" i="9"/>
  <c r="J79" i="9"/>
  <c r="J29" i="5"/>
  <c r="L39" i="9"/>
  <c r="L40" i="9"/>
  <c r="L41" i="9"/>
  <c r="M85" i="9"/>
  <c r="L104" i="9"/>
  <c r="L105" i="9"/>
  <c r="L106" i="9"/>
  <c r="L77" i="9"/>
  <c r="L78" i="9"/>
  <c r="L79" i="9"/>
  <c r="O114" i="9"/>
  <c r="M111" i="9"/>
  <c r="M127" i="9"/>
  <c r="M128" i="9"/>
  <c r="M129" i="9"/>
  <c r="P114" i="9"/>
  <c r="P111" i="9"/>
  <c r="P127" i="9"/>
  <c r="P128" i="9"/>
  <c r="P129" i="9"/>
  <c r="O127" i="9"/>
  <c r="O128" i="9"/>
  <c r="O129" i="9"/>
  <c r="M84" i="9"/>
  <c r="M104" i="9"/>
  <c r="M105" i="9"/>
  <c r="M106" i="9"/>
  <c r="O85" i="9"/>
  <c r="O14" i="9"/>
  <c r="P14" i="9"/>
  <c r="M39" i="9"/>
  <c r="M40" i="9"/>
  <c r="M41" i="9"/>
  <c r="J21" i="5"/>
  <c r="M46" i="9"/>
  <c r="M77" i="9"/>
  <c r="M78" i="9"/>
  <c r="M79" i="9"/>
  <c r="O47" i="9"/>
  <c r="O77" i="9"/>
  <c r="O78" i="9"/>
  <c r="O79" i="9"/>
  <c r="P47" i="9"/>
  <c r="P46" i="9"/>
  <c r="P77" i="9"/>
  <c r="P78" i="9"/>
  <c r="P79" i="9"/>
  <c r="P85" i="9"/>
  <c r="P84" i="9"/>
  <c r="P104" i="9"/>
  <c r="P105" i="9"/>
  <c r="P106" i="9"/>
  <c r="O104" i="9"/>
  <c r="O105" i="9"/>
  <c r="O106" i="9"/>
  <c r="O39" i="9"/>
  <c r="O40" i="9"/>
  <c r="O41" i="9"/>
  <c r="P39" i="9"/>
  <c r="P40" i="9"/>
  <c r="P41" i="9"/>
  <c r="J22" i="5"/>
  <c r="J44" i="5"/>
  <c r="J43" i="5"/>
  <c r="J42" i="5"/>
  <c r="J71" i="5"/>
  <c r="J70" i="5"/>
  <c r="J126" i="5"/>
  <c r="J122" i="5"/>
  <c r="J121" i="5"/>
  <c r="J120" i="5"/>
  <c r="J119" i="5"/>
  <c r="J118" i="5"/>
  <c r="J117" i="5"/>
  <c r="J112" i="5"/>
  <c r="J109" i="5"/>
  <c r="J105" i="5"/>
  <c r="J104" i="5"/>
  <c r="J103" i="5"/>
  <c r="J102" i="5"/>
  <c r="J101" i="5"/>
  <c r="J100" i="5"/>
  <c r="J57" i="5"/>
  <c r="J56" i="5"/>
  <c r="J55" i="5"/>
  <c r="J54" i="5"/>
  <c r="J53" i="5"/>
  <c r="F45" i="5"/>
  <c r="F44" i="5"/>
  <c r="F42" i="5"/>
  <c r="F32" i="5"/>
  <c r="F30" i="5"/>
  <c r="F39" i="5"/>
  <c r="F38" i="5"/>
  <c r="F37" i="5"/>
  <c r="F36" i="5"/>
  <c r="F35" i="5"/>
  <c r="G30" i="5"/>
  <c r="G29" i="5"/>
  <c r="G32" i="5"/>
  <c r="F43" i="5"/>
  <c r="F46" i="5"/>
  <c r="G36" i="5"/>
  <c r="G39" i="5"/>
  <c r="G31" i="5"/>
  <c r="G37" i="5"/>
  <c r="G38" i="5"/>
  <c r="G44" i="5"/>
  <c r="G45" i="5"/>
  <c r="G43" i="5"/>
  <c r="G42" i="5"/>
  <c r="H44" i="5"/>
  <c r="F40" i="5"/>
  <c r="F31" i="5"/>
  <c r="F33" i="5"/>
  <c r="G35" i="5"/>
  <c r="G46" i="5"/>
  <c r="G33" i="5"/>
  <c r="I44" i="5"/>
  <c r="G40" i="5"/>
  <c r="H30" i="5"/>
  <c r="I37" i="5"/>
  <c r="H37" i="5"/>
  <c r="H29" i="5"/>
  <c r="H45" i="5"/>
  <c r="H43" i="5"/>
  <c r="I43" i="5"/>
  <c r="J35" i="5"/>
  <c r="H31" i="5"/>
  <c r="I38" i="5"/>
  <c r="H38" i="5"/>
  <c r="H36" i="5"/>
  <c r="I36" i="5"/>
  <c r="I39" i="5"/>
  <c r="H39" i="5"/>
  <c r="I45" i="5"/>
  <c r="I46" i="5"/>
  <c r="H32" i="5"/>
  <c r="H33" i="5"/>
  <c r="J30" i="5"/>
  <c r="I32" i="5"/>
  <c r="H42" i="5"/>
  <c r="H46" i="5"/>
  <c r="I29" i="5"/>
  <c r="I33" i="5"/>
  <c r="I42" i="5"/>
  <c r="J36" i="5"/>
  <c r="H35" i="5"/>
  <c r="H40" i="5"/>
  <c r="J31" i="5"/>
  <c r="J37" i="5"/>
  <c r="I35" i="5"/>
  <c r="I40" i="5"/>
  <c r="J46" i="5"/>
  <c r="J40" i="5"/>
  <c r="J33" i="5"/>
  <c r="G22" i="5"/>
  <c r="J59" i="5"/>
  <c r="H22" i="5"/>
  <c r="H20" i="5"/>
  <c r="G20" i="5"/>
  <c r="F20" i="5"/>
  <c r="F23" i="5"/>
  <c r="J23" i="5"/>
  <c r="I20" i="5"/>
  <c r="I22" i="5"/>
  <c r="H21" i="5"/>
  <c r="G21" i="5"/>
  <c r="I21" i="5"/>
  <c r="J25" i="5"/>
  <c r="J131" i="5"/>
  <c r="J97" i="5"/>
  <c r="J106" i="5"/>
  <c r="J123" i="5"/>
  <c r="J89" i="5"/>
  <c r="J72" i="5"/>
  <c r="J114" i="5"/>
  <c r="J133" i="5"/>
  <c r="I69" i="5"/>
  <c r="H69" i="5"/>
  <c r="G69" i="5"/>
  <c r="F69" i="5"/>
</calcChain>
</file>

<file path=xl/sharedStrings.xml><?xml version="1.0" encoding="utf-8"?>
<sst xmlns="http://schemas.openxmlformats.org/spreadsheetml/2006/main" count="1109" uniqueCount="623">
  <si>
    <t>Practice Name</t>
  </si>
  <si>
    <t>Practice Code</t>
  </si>
  <si>
    <t>CCG / Locality</t>
  </si>
  <si>
    <t>Practice Email Address</t>
  </si>
  <si>
    <t>Are you a training practice?</t>
  </si>
  <si>
    <t>Do you have a closed list?</t>
  </si>
  <si>
    <t>Organisation</t>
  </si>
  <si>
    <t>What was the date of your last CQC visit?</t>
  </si>
  <si>
    <t>What was your CQC rating?</t>
  </si>
  <si>
    <t>Performance</t>
  </si>
  <si>
    <t>Communications</t>
  </si>
  <si>
    <t>General Information</t>
  </si>
  <si>
    <t>Practice Information</t>
  </si>
  <si>
    <t>What actions to date have you taken to help alleviate these risks?</t>
  </si>
  <si>
    <t>What do you foresee might be the blocks to such improvements going forward?</t>
  </si>
  <si>
    <t>Nurse Practitioners</t>
  </si>
  <si>
    <t>HCAs</t>
  </si>
  <si>
    <t>Practice Address</t>
  </si>
  <si>
    <t>Practice Postcode</t>
  </si>
  <si>
    <t>Practice Manager Name</t>
  </si>
  <si>
    <t>Practice Manager DDI No.</t>
  </si>
  <si>
    <t>Practice IT System</t>
  </si>
  <si>
    <t>Practice raw list size</t>
  </si>
  <si>
    <t>Rate how well your practice is led (i.e. mission statement / motivated staff / valued staff / well trained / innovative ideas)?</t>
  </si>
  <si>
    <t>How regularly are Partner Meetings held?</t>
  </si>
  <si>
    <t>Rate how fit for purpose your premises are</t>
  </si>
  <si>
    <t>What do you believe to be the main risks/challenges/threats to the practice?</t>
  </si>
  <si>
    <t>Are there any immediate pressure points within the practice?</t>
  </si>
  <si>
    <t>Urgent Help Required</t>
  </si>
  <si>
    <t>Are there any internal relationship issues / history etc. that might adversely affect the current and future state of the practice?</t>
  </si>
  <si>
    <t>Very</t>
  </si>
  <si>
    <t>Very Easy</t>
  </si>
  <si>
    <t>Easy</t>
  </si>
  <si>
    <t>Quite Easy</t>
  </si>
  <si>
    <t>Difficult</t>
  </si>
  <si>
    <t>Impossible</t>
  </si>
  <si>
    <t>Very Likely</t>
  </si>
  <si>
    <t>Likely</t>
  </si>
  <si>
    <t>Possible</t>
  </si>
  <si>
    <t>Not Likely</t>
  </si>
  <si>
    <t>Well Led</t>
  </si>
  <si>
    <t>Poorly Led</t>
  </si>
  <si>
    <t>Fairly</t>
  </si>
  <si>
    <t>Not At All</t>
  </si>
  <si>
    <t>Requires Improvement</t>
  </si>
  <si>
    <t>Good</t>
  </si>
  <si>
    <t>Outstanding</t>
  </si>
  <si>
    <t>Excellent</t>
  </si>
  <si>
    <t>Average</t>
  </si>
  <si>
    <t>Weak</t>
  </si>
  <si>
    <t>Completely Fit</t>
  </si>
  <si>
    <t>Fit</t>
  </si>
  <si>
    <t>Quite Fit</t>
  </si>
  <si>
    <t>Needs Work</t>
  </si>
  <si>
    <t>Not At All Fit</t>
  </si>
  <si>
    <t>Yes</t>
  </si>
  <si>
    <t>No</t>
  </si>
  <si>
    <t xml:space="preserve">Rating Total:  </t>
  </si>
  <si>
    <t>N/A</t>
  </si>
  <si>
    <t>Name of Person Completing Form:</t>
  </si>
  <si>
    <t>Check Again in 6 months</t>
  </si>
  <si>
    <t>Check Again in 3 months</t>
  </si>
  <si>
    <t>Daily</t>
  </si>
  <si>
    <t>Weekly</t>
  </si>
  <si>
    <t>Fortnightly</t>
  </si>
  <si>
    <t>Monthly</t>
  </si>
  <si>
    <t>Adhoc</t>
  </si>
  <si>
    <t>1.</t>
  </si>
  <si>
    <t>How often do your GPs / Nursing Staff meet?</t>
  </si>
  <si>
    <t>How often do your Admin Staff/PM meet?</t>
  </si>
  <si>
    <t>How often do your Practice Nurses meet?</t>
  </si>
  <si>
    <t>3.</t>
  </si>
  <si>
    <t>5.</t>
  </si>
  <si>
    <t>6.</t>
  </si>
  <si>
    <t>7.</t>
  </si>
  <si>
    <t>7.6</t>
  </si>
  <si>
    <t>Section 3</t>
  </si>
  <si>
    <t>Section 5</t>
  </si>
  <si>
    <t>Section 6</t>
  </si>
  <si>
    <t>Overall Rating</t>
  </si>
  <si>
    <t>SCORING CRITERIA FOR EACH SECTION</t>
  </si>
  <si>
    <t>1-20%</t>
  </si>
  <si>
    <t>21-40%</t>
  </si>
  <si>
    <t>41-60%</t>
  </si>
  <si>
    <t>61-80%</t>
  </si>
  <si>
    <t>81-100%</t>
  </si>
  <si>
    <t>Provider Group / Federation?</t>
  </si>
  <si>
    <t>Choose from Dropdown List</t>
  </si>
  <si>
    <t>Workload</t>
  </si>
  <si>
    <t>8.</t>
  </si>
  <si>
    <t>How often do your GPs  meet?</t>
  </si>
  <si>
    <t>Wessex Local Medical Committees Ltd</t>
  </si>
  <si>
    <t>3.1</t>
  </si>
  <si>
    <t>3.2</t>
  </si>
  <si>
    <t>4.1</t>
  </si>
  <si>
    <t>5.1</t>
  </si>
  <si>
    <t>5.2</t>
  </si>
  <si>
    <t>5.3</t>
  </si>
  <si>
    <t>5.4</t>
  </si>
  <si>
    <t>5.5</t>
  </si>
  <si>
    <t>5.6</t>
  </si>
  <si>
    <t>6.1</t>
  </si>
  <si>
    <t>6.2</t>
  </si>
  <si>
    <t>6.3</t>
  </si>
  <si>
    <t>6.4</t>
  </si>
  <si>
    <t>7.1</t>
  </si>
  <si>
    <t>7.2</t>
  </si>
  <si>
    <t>7.3</t>
  </si>
  <si>
    <t>7.4</t>
  </si>
  <si>
    <t>7.5</t>
  </si>
  <si>
    <t>8.1</t>
  </si>
  <si>
    <t>8.2</t>
  </si>
  <si>
    <t>8.3</t>
  </si>
  <si>
    <t>8.4</t>
  </si>
  <si>
    <t>8.5</t>
  </si>
  <si>
    <t xml:space="preserve">Practice Manager Email </t>
  </si>
  <si>
    <t xml:space="preserve">Practice DDI No. </t>
  </si>
  <si>
    <t>GPs</t>
  </si>
  <si>
    <t>If you have a mortgage is there an early redemption clause?</t>
  </si>
  <si>
    <t>3.3</t>
  </si>
  <si>
    <t>3.4</t>
  </si>
  <si>
    <t>Total appointments offered per day?</t>
  </si>
  <si>
    <t>Other</t>
  </si>
  <si>
    <t>Have you managed to recruit all those you wished to replace?</t>
  </si>
  <si>
    <t>3.5</t>
  </si>
  <si>
    <t>Who is the landlord?</t>
  </si>
  <si>
    <t>Do you have a lease?</t>
  </si>
  <si>
    <t>6.5</t>
  </si>
  <si>
    <t>Practice Manager</t>
  </si>
  <si>
    <t>In post</t>
  </si>
  <si>
    <t>0-1 Year</t>
  </si>
  <si>
    <t>2-5 Years</t>
  </si>
  <si>
    <t>Reduced Sessions</t>
  </si>
  <si>
    <t>Retirement</t>
  </si>
  <si>
    <t>Maternity / Paternity</t>
  </si>
  <si>
    <t>Time in Post</t>
  </si>
  <si>
    <t>No. of Vacancies</t>
  </si>
  <si>
    <t>Pharmacist</t>
  </si>
  <si>
    <t>Over 5 Years</t>
  </si>
  <si>
    <t>Section 1</t>
  </si>
  <si>
    <t>Section 7</t>
  </si>
  <si>
    <t>Pract IT System</t>
  </si>
  <si>
    <t>TPP SystmOne</t>
  </si>
  <si>
    <t>Q3.1</t>
  </si>
  <si>
    <t>Q5.1</t>
  </si>
  <si>
    <t>Q6.1</t>
  </si>
  <si>
    <t>Q7.6</t>
  </si>
  <si>
    <t>Emis Web</t>
  </si>
  <si>
    <t>Vision</t>
  </si>
  <si>
    <t>Microtest</t>
  </si>
  <si>
    <t>Synergy</t>
  </si>
  <si>
    <t>Contract Type</t>
  </si>
  <si>
    <t>GMS</t>
  </si>
  <si>
    <t>Q3.2</t>
  </si>
  <si>
    <t>Q5.2</t>
  </si>
  <si>
    <t>Q6.2</t>
  </si>
  <si>
    <t>PMS</t>
  </si>
  <si>
    <t>APMS</t>
  </si>
  <si>
    <t>Closed list</t>
  </si>
  <si>
    <t>Q3.3</t>
  </si>
  <si>
    <t>Q5.3</t>
  </si>
  <si>
    <t>Q6.3</t>
  </si>
  <si>
    <t>Dispensing Pract</t>
  </si>
  <si>
    <t>Training Pract</t>
  </si>
  <si>
    <t>Q3.4</t>
  </si>
  <si>
    <t>Q5.4</t>
  </si>
  <si>
    <t>Q6.4</t>
  </si>
  <si>
    <t>P.Group / Fed</t>
  </si>
  <si>
    <t>Provider Group</t>
  </si>
  <si>
    <t>Federation</t>
  </si>
  <si>
    <t>Q3.5</t>
  </si>
  <si>
    <t>Q5.5</t>
  </si>
  <si>
    <t>Q6.5</t>
  </si>
  <si>
    <t>Q5.6</t>
  </si>
  <si>
    <t>To change dropdown list:</t>
  </si>
  <si>
    <t>Select dropdown cell from form (Col. E on Diag Tool page)</t>
  </si>
  <si>
    <t>Data / Data Tools / Data Validation</t>
  </si>
  <si>
    <t>Settings: List / Highlight source of dropdown options from above lists</t>
  </si>
  <si>
    <t>Col J on Diag Tool page - amend range for the dropdown value as assigned to the dropdown options above</t>
  </si>
  <si>
    <t>To modify total field colours to reflect diagnostic colours:</t>
  </si>
  <si>
    <t>Home / Style / Conditional Formatting</t>
  </si>
  <si>
    <t>Highlight total cell</t>
  </si>
  <si>
    <t>8-12</t>
  </si>
  <si>
    <t>Q2.1a</t>
  </si>
  <si>
    <t>NHS Propco</t>
  </si>
  <si>
    <t>LIFT</t>
  </si>
  <si>
    <t>Private</t>
  </si>
  <si>
    <t>Ex-GPs</t>
  </si>
  <si>
    <t>NHS</t>
  </si>
  <si>
    <t>Are there designated leads within the practice for: QOF / CQC / Staffng / Finance / Infection Control / Premises / Safeguarding / Chronic Disease / IT/Information Governance / Caldicott?</t>
  </si>
  <si>
    <t>Rate the engagement of your practice with other organisations, e.g. locality / CCG</t>
  </si>
  <si>
    <t>CCG</t>
  </si>
  <si>
    <t>North Hampshire CCG</t>
  </si>
  <si>
    <t>North East Hants &amp; Farnham CCG</t>
  </si>
  <si>
    <t>IOW CCG</t>
  </si>
  <si>
    <t>Fareham &amp; Gosport CCG</t>
  </si>
  <si>
    <t>Dorset CCG</t>
  </si>
  <si>
    <t>Portsmouth CCG</t>
  </si>
  <si>
    <t>South East Hampshire CCG</t>
  </si>
  <si>
    <t>Southampton City CCG</t>
  </si>
  <si>
    <t>Swindon CCG</t>
  </si>
  <si>
    <t>Wiltshire CCG</t>
  </si>
  <si>
    <t>West Hampshire CCG</t>
  </si>
  <si>
    <t>Text field for any additional information</t>
  </si>
  <si>
    <t>Duration of appts:</t>
  </si>
  <si>
    <t>Please outline on average how many of the following appointments per day you offer:</t>
  </si>
  <si>
    <t>- Face to Face Appointments</t>
  </si>
  <si>
    <t>- Telephone Appointments (mins)</t>
  </si>
  <si>
    <t>- Face to Face Appointments (mins)</t>
  </si>
  <si>
    <t>- Telephone Appointments</t>
  </si>
  <si>
    <t>- Prebookable</t>
  </si>
  <si>
    <t>- Same day/urgent</t>
  </si>
  <si>
    <t>- Same Day/Urgent</t>
  </si>
  <si>
    <t xml:space="preserve">ECP / Paramedic: </t>
  </si>
  <si>
    <t>Advanced Nurse Practitioner:</t>
  </si>
  <si>
    <t>Pharmacist:</t>
  </si>
  <si>
    <t>Physio / MSK:</t>
  </si>
  <si>
    <t>Other:</t>
  </si>
  <si>
    <t>If outside of the list provided, please specify under 'other' in the text box.</t>
  </si>
  <si>
    <t>How many staff have left the practice in the past 6 months?</t>
  </si>
  <si>
    <t>Practice to enter stats</t>
  </si>
  <si>
    <t>Auto sum of Q3.2</t>
  </si>
  <si>
    <t>How do you feel you are able to meet patient demand?</t>
  </si>
  <si>
    <t>With Difficulty</t>
  </si>
  <si>
    <t>Very Easily</t>
  </si>
  <si>
    <t>Quite Easily</t>
  </si>
  <si>
    <t>Easily</t>
  </si>
  <si>
    <t>Text Field - Practice to enter info</t>
  </si>
  <si>
    <t>Is there a signed and up to date Partnership Agreement?</t>
  </si>
  <si>
    <t>Already in Place</t>
  </si>
  <si>
    <t>Lack Leadership</t>
  </si>
  <si>
    <t>Inadequate</t>
  </si>
  <si>
    <t>Q7.2</t>
  </si>
  <si>
    <t>Q7.1</t>
  </si>
  <si>
    <t>Q7.3</t>
  </si>
  <si>
    <t>Q7.4</t>
  </si>
  <si>
    <t>Q7.5</t>
  </si>
  <si>
    <t>Section 8</t>
  </si>
  <si>
    <t>Q8.1</t>
  </si>
  <si>
    <t>Q8.2</t>
  </si>
  <si>
    <t>Q8.3</t>
  </si>
  <si>
    <t>Q8.4</t>
  </si>
  <si>
    <t>Q8.5</t>
  </si>
  <si>
    <t>Date Form Completed:</t>
  </si>
  <si>
    <t xml:space="preserve">  GREEN CELLS:  Choose from Dropdown List</t>
  </si>
  <si>
    <t>2.2</t>
  </si>
  <si>
    <t>Key for completing the following form:</t>
  </si>
  <si>
    <t>Section 3 Rating</t>
  </si>
  <si>
    <t>Section 5 Rating</t>
  </si>
  <si>
    <t>Section 6 Rating</t>
  </si>
  <si>
    <t>Section 7 Rating</t>
  </si>
  <si>
    <t>Section 8 Rating</t>
  </si>
  <si>
    <t>How easy is it to protect GP admin time?</t>
  </si>
  <si>
    <t>None</t>
  </si>
  <si>
    <t>Latest QOF Achievement Points</t>
  </si>
  <si>
    <t>Dispensing Practice?</t>
  </si>
  <si>
    <t>2.1</t>
  </si>
  <si>
    <t>Section 2.1 Rating</t>
  </si>
  <si>
    <t>Section 2.2 Rating</t>
  </si>
  <si>
    <t>2.2a</t>
  </si>
  <si>
    <t>2.2b</t>
  </si>
  <si>
    <t>Comments</t>
  </si>
  <si>
    <t>Section 4.1 Rating</t>
  </si>
  <si>
    <t>Section 4.2 Rating</t>
  </si>
  <si>
    <t>Do you have a mortgage on the property?</t>
  </si>
  <si>
    <t>Do you have a branch surgery?</t>
  </si>
  <si>
    <t>Is there a mortgage on the branch surgery?</t>
  </si>
  <si>
    <t>4.1b</t>
  </si>
  <si>
    <t>4.2b</t>
  </si>
  <si>
    <t>4.2c</t>
  </si>
  <si>
    <t>4.1a</t>
  </si>
  <si>
    <t>4.2a</t>
  </si>
  <si>
    <t>4.2d</t>
  </si>
  <si>
    <t>4.2e</t>
  </si>
  <si>
    <t>How likely are you to recommend your Practice to patients?</t>
  </si>
  <si>
    <t>How often do your multi-disciplinary teams meet?</t>
  </si>
  <si>
    <t>NURSING STAFF</t>
  </si>
  <si>
    <t>Healthcare Assistant (HCA)</t>
  </si>
  <si>
    <t>Nurse Practitioner (NP)</t>
  </si>
  <si>
    <t>Advanced Nurse Practitioner (ANP)</t>
  </si>
  <si>
    <t>Practice Nurse (PN)</t>
  </si>
  <si>
    <t>ALLIED HEALTH PROFESSIONALS</t>
  </si>
  <si>
    <t>MANAGEMENT</t>
  </si>
  <si>
    <t>Business Manager</t>
  </si>
  <si>
    <t>2.2c</t>
  </si>
  <si>
    <t>Nursing / HCA</t>
  </si>
  <si>
    <t>Practice/Business Manager</t>
  </si>
  <si>
    <t>Paramedic</t>
  </si>
  <si>
    <t>2.2d</t>
  </si>
  <si>
    <t>2.2e</t>
  </si>
  <si>
    <t>2.2f</t>
  </si>
  <si>
    <t>2.2g</t>
  </si>
  <si>
    <t>Deputy Practice / Business Manager</t>
  </si>
  <si>
    <t>4.1c</t>
  </si>
  <si>
    <t>4.1d</t>
  </si>
  <si>
    <t>4.1e</t>
  </si>
  <si>
    <t>4.1f</t>
  </si>
  <si>
    <t>MCP</t>
  </si>
  <si>
    <t>Section 4.1</t>
  </si>
  <si>
    <t>Q4.1a</t>
  </si>
  <si>
    <t>Q4.1b</t>
  </si>
  <si>
    <t>Q4.1c</t>
  </si>
  <si>
    <t>Q4.1d</t>
  </si>
  <si>
    <t>Q4.1e</t>
  </si>
  <si>
    <t>Q4.1f</t>
  </si>
  <si>
    <t>Section 4.2</t>
  </si>
  <si>
    <t>Q4.2a</t>
  </si>
  <si>
    <t>Q4.2c</t>
  </si>
  <si>
    <t>Q4.2d</t>
  </si>
  <si>
    <t>Q4.2e</t>
  </si>
  <si>
    <t>Definitely</t>
  </si>
  <si>
    <t>Possibly</t>
  </si>
  <si>
    <t>If you have any further comments, please specify in the 'Comments' box below?</t>
  </si>
  <si>
    <t>2.1a</t>
  </si>
  <si>
    <t>2.1b</t>
  </si>
  <si>
    <t>2.1c</t>
  </si>
  <si>
    <t>Q2.1b</t>
  </si>
  <si>
    <t>Q2.1c</t>
  </si>
  <si>
    <t>1-9%</t>
  </si>
  <si>
    <t>10-19%</t>
  </si>
  <si>
    <t>20-29%</t>
  </si>
  <si>
    <t>30+%</t>
  </si>
  <si>
    <t>Section 2.1</t>
  </si>
  <si>
    <t xml:space="preserve">  GREY CELLS:  Auto Sum/Fill Fields</t>
  </si>
  <si>
    <t>Workforce (Part 1) - GPs</t>
  </si>
  <si>
    <t>Workforce (Part 2) - Nursing / Allied Health Professionals / Management</t>
  </si>
  <si>
    <t>Total Number Sessions Per Week:</t>
  </si>
  <si>
    <t>Section 2.2</t>
  </si>
  <si>
    <t>Q2.2a</t>
  </si>
  <si>
    <t>Q2.2b</t>
  </si>
  <si>
    <t>Q2.2c</t>
  </si>
  <si>
    <t>Q2.2d</t>
  </si>
  <si>
    <t>Q2.2e</t>
  </si>
  <si>
    <t>10 points total</t>
  </si>
  <si>
    <t>Finance/Premises - Owner/Occupier</t>
  </si>
  <si>
    <t>Finance/Premises - Landlord</t>
  </si>
  <si>
    <t>Workforce (Part 2) - Nursing / AHPs / Management</t>
  </si>
  <si>
    <t>Finance / Premises - Owner / Occuplier</t>
  </si>
  <si>
    <t>Finance / Premises - Landlord Owned</t>
  </si>
  <si>
    <t>30 points total</t>
  </si>
  <si>
    <t>5 points total</t>
  </si>
  <si>
    <t>OR</t>
  </si>
  <si>
    <t>Physio / MSK Specialist</t>
  </si>
  <si>
    <t>1801-2000 Patients</t>
  </si>
  <si>
    <t>2001-2300 Patients</t>
  </si>
  <si>
    <t>2301-2500 Patients</t>
  </si>
  <si>
    <t>2501+ Patients</t>
  </si>
  <si>
    <t>Rate the likelihood of a merger in the coming year?</t>
  </si>
  <si>
    <t>No Score</t>
  </si>
  <si>
    <t>Planned Sick Leave (i.e. op)</t>
  </si>
  <si>
    <t>Quite Well Led</t>
  </si>
  <si>
    <t>Fairly Well Led</t>
  </si>
  <si>
    <t>Infrequent</t>
  </si>
  <si>
    <t>Mix of Current / Ex GPs</t>
  </si>
  <si>
    <t>Current GPs</t>
  </si>
  <si>
    <t>2-3</t>
  </si>
  <si>
    <t>4-5</t>
  </si>
  <si>
    <t>7-9</t>
  </si>
  <si>
    <t>7-8</t>
  </si>
  <si>
    <t>9-10</t>
  </si>
  <si>
    <t>6</t>
  </si>
  <si>
    <t>1-5</t>
  </si>
  <si>
    <t>6-11</t>
  </si>
  <si>
    <t>12-16</t>
  </si>
  <si>
    <t>17-22</t>
  </si>
  <si>
    <t>23-30</t>
  </si>
  <si>
    <t>15 points total</t>
  </si>
  <si>
    <t>1-3</t>
  </si>
  <si>
    <t>4-6</t>
  </si>
  <si>
    <t>10-12</t>
  </si>
  <si>
    <t>13-15</t>
  </si>
  <si>
    <t>3-7</t>
  </si>
  <si>
    <t>13-17</t>
  </si>
  <si>
    <t>18-23</t>
  </si>
  <si>
    <t>24-30</t>
  </si>
  <si>
    <t>6-9</t>
  </si>
  <si>
    <t>10-13</t>
  </si>
  <si>
    <t>14-17</t>
  </si>
  <si>
    <t>18-22</t>
  </si>
  <si>
    <t>0</t>
  </si>
  <si>
    <t>5</t>
  </si>
  <si>
    <t>0%</t>
  </si>
  <si>
    <t>in 2 years</t>
  </si>
  <si>
    <t>in 5 years</t>
  </si>
  <si>
    <t>Name</t>
  </si>
  <si>
    <t>Age</t>
  </si>
  <si>
    <t>Sessions/wk</t>
  </si>
  <si>
    <t>Projected Sessions/wk</t>
  </si>
  <si>
    <t>Entered Sessions/wk</t>
  </si>
  <si>
    <t>if age 60+</t>
  </si>
  <si>
    <t>if shortfall 0% or less</t>
  </si>
  <si>
    <t>If age 58-59</t>
  </si>
  <si>
    <t>if shortfall 1-9%</t>
  </si>
  <si>
    <t>if age 55-57</t>
  </si>
  <si>
    <t>if shortfall 10-19%</t>
  </si>
  <si>
    <t>if age 52-54</t>
  </si>
  <si>
    <t>if shortfall 20-29%</t>
  </si>
  <si>
    <t>if age 50-51</t>
  </si>
  <si>
    <t>if shortfall 30% +</t>
  </si>
  <si>
    <t>in 1 year</t>
  </si>
  <si>
    <t>Extended Care Practitioner (ECP)</t>
  </si>
  <si>
    <t>@ 1yr</t>
  </si>
  <si>
    <t>@ 2yrs</t>
  </si>
  <si>
    <t>@ 5yrs</t>
  </si>
  <si>
    <t>Current</t>
  </si>
  <si>
    <t>2.1d</t>
  </si>
  <si>
    <t>Section 2.2 - Workforce (Part 2)</t>
  </si>
  <si>
    <t>Q2.1d</t>
  </si>
  <si>
    <t>Data via WHSN Sheet</t>
  </si>
  <si>
    <t>Nearing Crisis Seek Advice</t>
  </si>
  <si>
    <t>No Action Required</t>
  </si>
  <si>
    <t>Practice weighted list size</t>
  </si>
  <si>
    <t>BaNES CCG</t>
  </si>
  <si>
    <t>Manage Rules to change criteria for each section (criteria from and to points as detailed below - see B91)</t>
  </si>
  <si>
    <t>Nearing Crisis         Seek Advice</t>
  </si>
  <si>
    <t>N/A - See Section 4.2</t>
  </si>
  <si>
    <r>
      <t xml:space="preserve">Workforce (Part 1) - GPs </t>
    </r>
    <r>
      <rPr>
        <b/>
        <sz val="12"/>
        <color rgb="FFFF0000"/>
        <rFont val="Calibri"/>
        <family val="2"/>
        <scheme val="minor"/>
      </rPr>
      <t xml:space="preserve"> (please complete Workforce worksheet tab which will auto fill grey cells within this section)</t>
    </r>
  </si>
  <si>
    <t>&lt;1800 patients</t>
  </si>
  <si>
    <t xml:space="preserve">Formatting Criteria: </t>
  </si>
  <si>
    <t>No. Sessions Shortfall from now</t>
  </si>
  <si>
    <t>No. Sessions Shortfall % from now</t>
  </si>
  <si>
    <t>Total No. Sessions/wk</t>
  </si>
  <si>
    <t xml:space="preserve">  WHITE CELLS:  Text field for additional info</t>
  </si>
  <si>
    <t>Not Applicable</t>
  </si>
  <si>
    <r>
      <t>Number of patients per WTE GP</t>
    </r>
    <r>
      <rPr>
        <i/>
        <sz val="9"/>
        <color theme="1"/>
        <rFont val="Calibri"/>
        <family val="2"/>
        <scheme val="minor"/>
      </rPr>
      <t xml:space="preserve"> (based on raw list size entered in cell F8 / WTE = 8 Sessions)</t>
    </r>
  </si>
  <si>
    <t>2.</t>
  </si>
  <si>
    <t>4.</t>
  </si>
  <si>
    <r>
      <rPr>
        <b/>
        <sz val="11"/>
        <color theme="1"/>
        <rFont val="Calibri"/>
        <family val="2"/>
        <scheme val="minor"/>
      </rPr>
      <t>GREEN CELLS</t>
    </r>
    <r>
      <rPr>
        <sz val="11"/>
        <color theme="1"/>
        <rFont val="Calibri"/>
        <family val="2"/>
        <scheme val="minor"/>
      </rPr>
      <t xml:space="preserve"> within the spreadsheet are for you choose from a dropdown list of 5 options.  Please choose the option which best matches or is as near to your current circumstances.  We have kept the options limited to 5 choices in order that we can provide what we feel to be an appropriate rating to each question asked.</t>
    </r>
  </si>
  <si>
    <r>
      <rPr>
        <b/>
        <sz val="11"/>
        <color theme="1"/>
        <rFont val="Calibri"/>
        <family val="2"/>
        <scheme val="minor"/>
      </rPr>
      <t>GREY CELLS</t>
    </r>
    <r>
      <rPr>
        <sz val="11"/>
        <color theme="1"/>
        <rFont val="Calibri"/>
        <family val="2"/>
        <scheme val="minor"/>
      </rPr>
      <t xml:space="preserve"> are cells that have be set up to automatically add up or fill the cell with a formula driven value.  Please not not enter anything in these cells.</t>
    </r>
  </si>
  <si>
    <r>
      <rPr>
        <b/>
        <sz val="11"/>
        <color theme="1"/>
        <rFont val="Calibri"/>
        <family val="2"/>
        <scheme val="minor"/>
      </rPr>
      <t>WORKLOAD</t>
    </r>
    <r>
      <rPr>
        <sz val="11"/>
        <color theme="1"/>
        <rFont val="Calibri"/>
        <family val="2"/>
        <scheme val="minor"/>
      </rPr>
      <t xml:space="preserve"> - This section is a combination of text fields and dropbox lists.</t>
    </r>
  </si>
  <si>
    <r>
      <rPr>
        <b/>
        <sz val="11"/>
        <color theme="1"/>
        <rFont val="Calibri"/>
        <family val="2"/>
        <scheme val="minor"/>
      </rPr>
      <t>PERFORMANCE</t>
    </r>
    <r>
      <rPr>
        <sz val="11"/>
        <color theme="1"/>
        <rFont val="Calibri"/>
        <family val="2"/>
        <scheme val="minor"/>
      </rPr>
      <t xml:space="preserve"> - This section is a combination of text fields and dropbox lists.  Information required as indicated.</t>
    </r>
  </si>
  <si>
    <r>
      <rPr>
        <b/>
        <sz val="11"/>
        <color theme="1"/>
        <rFont val="Calibri"/>
        <family val="2"/>
        <scheme val="minor"/>
      </rPr>
      <t>ORGANISATION</t>
    </r>
    <r>
      <rPr>
        <sz val="11"/>
        <color theme="1"/>
        <rFont val="Calibri"/>
        <family val="2"/>
        <scheme val="minor"/>
      </rPr>
      <t xml:space="preserve"> - This section is a combination of text fields and dropbox lists.  Information required as indicated.</t>
    </r>
  </si>
  <si>
    <r>
      <rPr>
        <b/>
        <sz val="11"/>
        <color theme="1"/>
        <rFont val="Calibri"/>
        <family val="2"/>
        <scheme val="minor"/>
      </rPr>
      <t>COMMUNICATIONS</t>
    </r>
    <r>
      <rPr>
        <sz val="11"/>
        <color theme="1"/>
        <rFont val="Calibri"/>
        <family val="2"/>
        <scheme val="minor"/>
      </rPr>
      <t xml:space="preserve"> - This section is a combination of text fields and dropbox lists.  Information required as indicated.</t>
    </r>
  </si>
  <si>
    <r>
      <rPr>
        <b/>
        <sz val="11"/>
        <color theme="1"/>
        <rFont val="Calibri"/>
        <family val="2"/>
        <scheme val="minor"/>
      </rPr>
      <t>GENERAL INFORMATION</t>
    </r>
    <r>
      <rPr>
        <sz val="11"/>
        <color theme="1"/>
        <rFont val="Calibri"/>
        <family val="2"/>
        <scheme val="minor"/>
      </rPr>
      <t xml:space="preserve"> - This section is a combination of text fields and dropbox lists.  Information required as indicated.</t>
    </r>
  </si>
  <si>
    <t>NB:  Should you wish to provide further helpful information within each of the above Sections this can be added in the "Comments" field beneath each Section.  Do not worry if not all text is immediately visable within this section as the box can be expanded to view all the information entered.</t>
  </si>
  <si>
    <t>U S E R    G U I D E</t>
  </si>
  <si>
    <t>Job Title</t>
  </si>
  <si>
    <t>&gt;</t>
  </si>
  <si>
    <t>It is assumed that people retire at 60.</t>
  </si>
  <si>
    <r>
      <t xml:space="preserve">GREY CELLS:  Auto Sum/Fill Fields - </t>
    </r>
    <r>
      <rPr>
        <b/>
        <sz val="10"/>
        <color rgb="FFFF0000"/>
        <rFont val="Calibri"/>
        <family val="2"/>
        <scheme val="minor"/>
      </rPr>
      <t>PLEASE DO NOT TYPE IN THESE FIELDS</t>
    </r>
  </si>
  <si>
    <t>WHITE CELLS:  TEXT FIELD - Enter Names, Current Ages, Sessions</t>
  </si>
  <si>
    <t>GP Workforce Data</t>
  </si>
  <si>
    <t>2.1 Workforce Tab</t>
  </si>
  <si>
    <t>Partner</t>
  </si>
  <si>
    <t>Salaried</t>
  </si>
  <si>
    <t>Locum / Sessional</t>
  </si>
  <si>
    <t>Retainer</t>
  </si>
  <si>
    <t>ST / Registrar</t>
  </si>
  <si>
    <t>NURSING Workforce Data</t>
  </si>
  <si>
    <t>Total number GP sessions per week (face to face)</t>
  </si>
  <si>
    <t>Total number GP sessions shortfall compared to now (face to face)</t>
  </si>
  <si>
    <t>Percentage shortfall of GP sessions compared to now (face to face)</t>
  </si>
  <si>
    <t>Practice Nurses</t>
  </si>
  <si>
    <t>Healthcare Assistants (HCAs)</t>
  </si>
  <si>
    <t>Nursing Associate</t>
  </si>
  <si>
    <t>`</t>
  </si>
  <si>
    <t>Advanced Nurse Practitioners / Nurse Practitioner</t>
  </si>
  <si>
    <t>ALLIED HEALTH PROFESSIONALS Workforce Data</t>
  </si>
  <si>
    <t>Extended Care Practioner (ECP)</t>
  </si>
  <si>
    <t>Advanced Nurse Practitioner (ANP) / Nurse Practitioner (NP)</t>
  </si>
  <si>
    <t>Total No. of Staff Per Discipline</t>
  </si>
  <si>
    <t>No. Sessions Per Week:</t>
  </si>
  <si>
    <t>MANAGEMENT Workforce Data</t>
  </si>
  <si>
    <t>Deputy Practice Manager</t>
  </si>
  <si>
    <t>Deputy Business Manager</t>
  </si>
  <si>
    <t>Workforce Type</t>
  </si>
  <si>
    <t>2.1e</t>
  </si>
  <si>
    <t>Rating</t>
  </si>
  <si>
    <t>No Change</t>
  </si>
  <si>
    <t>Reason for changes to working intentions in 1 Year</t>
  </si>
  <si>
    <t>AHP</t>
  </si>
  <si>
    <t>Avg Duration of Vacancy (mths)</t>
  </si>
  <si>
    <t xml:space="preserve">Regarding Skill Mix - which of the following disciplines do you have access to?   </t>
  </si>
  <si>
    <r>
      <t xml:space="preserve">2.1  </t>
    </r>
    <r>
      <rPr>
        <b/>
        <u/>
        <sz val="20"/>
        <color theme="1"/>
        <rFont val="Calibri"/>
        <family val="2"/>
        <scheme val="minor"/>
      </rPr>
      <t>WORKFORCE (Part 1)</t>
    </r>
  </si>
  <si>
    <t>Hours/wk</t>
  </si>
  <si>
    <t>Projected Hours/wk</t>
  </si>
  <si>
    <r>
      <t>No. of Sessesions per GP for Protected Admin Time</t>
    </r>
    <r>
      <rPr>
        <i/>
        <sz val="9"/>
        <color theme="1"/>
        <rFont val="Calibri"/>
        <family val="2"/>
        <scheme val="minor"/>
      </rPr>
      <t xml:space="preserve"> (for info only)</t>
    </r>
  </si>
  <si>
    <t>5% (2)</t>
  </si>
  <si>
    <t>15% (3)</t>
  </si>
  <si>
    <t>25% (4)</t>
  </si>
  <si>
    <t>35% (5)</t>
  </si>
  <si>
    <t>0% (0)</t>
  </si>
  <si>
    <t>Hours Per Week:</t>
  </si>
  <si>
    <t>70 points total</t>
  </si>
  <si>
    <t>20 points total</t>
  </si>
  <si>
    <t>13-16</t>
  </si>
  <si>
    <t>16-20</t>
  </si>
  <si>
    <t>(Col J)</t>
  </si>
  <si>
    <t>Nursing</t>
  </si>
  <si>
    <t>Allied Health Prof</t>
  </si>
  <si>
    <t>PMs</t>
  </si>
  <si>
    <t>Q2.2g x 4</t>
  </si>
  <si>
    <t>Q2.2f</t>
  </si>
  <si>
    <t>Q2.2a x 3yrs</t>
  </si>
  <si>
    <t>Q2.2b x 30 yrs</t>
  </si>
  <si>
    <t>Q2.2c x 3yrs</t>
  </si>
  <si>
    <t>0-5</t>
  </si>
  <si>
    <t>220 points total</t>
  </si>
  <si>
    <t>141-180</t>
  </si>
  <si>
    <t>0-14</t>
  </si>
  <si>
    <t>15-28</t>
  </si>
  <si>
    <t>28-42</t>
  </si>
  <si>
    <t>42-56</t>
  </si>
  <si>
    <t>56-70</t>
  </si>
  <si>
    <t>15-56</t>
  </si>
  <si>
    <t>57-98</t>
  </si>
  <si>
    <t>99-140</t>
  </si>
  <si>
    <t>See hidden column 'S' on the</t>
  </si>
  <si>
    <t>All Sections</t>
  </si>
  <si>
    <t>See Col. S (hidden)</t>
  </si>
  <si>
    <t>Check Again       in 6 months</t>
  </si>
  <si>
    <t>"All practices are one retirement or maternity leave away from crisis. . ."</t>
  </si>
  <si>
    <t>The Practice Screening Assessment Tool will help practices identify whether they are vulnerable, and if so in which particular areas of General Practice where they may consider steps to remedy this.  It is entirely voluntary and you need only complete it as partially or as fully as you like.</t>
  </si>
  <si>
    <t>Workforce</t>
  </si>
  <si>
    <t>Premises</t>
  </si>
  <si>
    <t>Performanace</t>
  </si>
  <si>
    <t>The tool focuses on the following key areas of vulnerability:-</t>
  </si>
  <si>
    <r>
      <t xml:space="preserve">The following notes will hopefully guide you through the process of completing the "Practice Screening Assessment Tool" as detailed on the next tab.  You will gain maximal benefit from the tool by completing the data as fully as you can.  Should you have any queries please do not hesitate to contact Wessex LMCs via the following email address: </t>
    </r>
    <r>
      <rPr>
        <b/>
        <sz val="11"/>
        <color rgb="FFFF0000"/>
        <rFont val="Calibri"/>
        <family val="2"/>
        <scheme val="minor"/>
      </rPr>
      <t>office@wessexlmcs.org.uk</t>
    </r>
  </si>
  <si>
    <t>Please note the following specifics within the Screening Tool:-</t>
  </si>
  <si>
    <r>
      <rPr>
        <b/>
        <sz val="11"/>
        <color theme="1"/>
        <rFont val="Calibri"/>
        <family val="2"/>
        <scheme val="minor"/>
      </rPr>
      <t>WHITE CELLS</t>
    </r>
    <r>
      <rPr>
        <sz val="11"/>
        <color theme="1"/>
        <rFont val="Calibri"/>
        <family val="2"/>
        <scheme val="minor"/>
      </rPr>
      <t xml:space="preserve"> within the spreadsheet are text fields for you to provide information that you feel relevant to disclose.  If you click on the white cell it will display a text box that will indicate what information you are expected to type into the field, should it not be obvious.  </t>
    </r>
    <r>
      <rPr>
        <i/>
        <sz val="11"/>
        <color theme="1"/>
        <rFont val="Calibri"/>
        <family val="2"/>
        <scheme val="minor"/>
      </rPr>
      <t>Do not worry if not all text is immediately visible within this section as the box can be expanded to view all the information entere</t>
    </r>
    <r>
      <rPr>
        <sz val="11"/>
        <color theme="1"/>
        <rFont val="Calibri"/>
        <family val="2"/>
        <scheme val="minor"/>
      </rPr>
      <t xml:space="preserve">d. </t>
    </r>
  </si>
  <si>
    <r>
      <rPr>
        <b/>
        <sz val="11"/>
        <color theme="1"/>
        <rFont val="Calibri"/>
        <family val="2"/>
        <scheme val="minor"/>
      </rPr>
      <t xml:space="preserve">COMMENTS </t>
    </r>
    <r>
      <rPr>
        <sz val="11"/>
        <color theme="1"/>
        <rFont val="Calibri"/>
        <family val="2"/>
        <scheme val="minor"/>
      </rPr>
      <t xml:space="preserve">- should you wish to provide further helpful information within each section, this can be added in the "Comments" field located beneath each section. </t>
    </r>
    <r>
      <rPr>
        <i/>
        <sz val="11"/>
        <color theme="1"/>
        <rFont val="Calibri"/>
        <family val="2"/>
        <scheme val="minor"/>
      </rPr>
      <t xml:space="preserve"> Do not worry if not all text is immediately visible within this section as the box can be expanded to view all the information entered. </t>
    </r>
  </si>
  <si>
    <r>
      <rPr>
        <b/>
        <sz val="11"/>
        <color theme="1"/>
        <rFont val="Calibri"/>
        <family val="2"/>
        <scheme val="minor"/>
      </rPr>
      <t>PRACTION INFORMATION</t>
    </r>
    <r>
      <rPr>
        <sz val="11"/>
        <color theme="1"/>
        <rFont val="Calibri"/>
        <family val="2"/>
        <scheme val="minor"/>
      </rPr>
      <t xml:space="preserve"> - This section is to be populated with your basic practice information.</t>
    </r>
  </si>
  <si>
    <t>For each GP enter their name, current age and number of clinical sessions; you may also choose from the green dropdown boxes regarding job title, time in post and intentions to future working.</t>
  </si>
  <si>
    <r>
      <t xml:space="preserve">This section is designed to help you project how your workforce might look over the next five years and will auto-populate with a summary of the data entered in the spreadsheet detailed within the tab </t>
    </r>
    <r>
      <rPr>
        <b/>
        <sz val="11"/>
        <color theme="1"/>
        <rFont val="Calibri"/>
        <family val="2"/>
        <scheme val="minor"/>
      </rPr>
      <t xml:space="preserve">"2.1 Workforce".  </t>
    </r>
    <r>
      <rPr>
        <sz val="11"/>
        <color theme="1"/>
        <rFont val="Calibri"/>
        <family val="2"/>
        <scheme val="minor"/>
      </rPr>
      <t xml:space="preserve"> Notes on how to complete the speadsheet within the 2.1 Workforce Tab as follows:-</t>
    </r>
  </si>
  <si>
    <t>The worksheet assumes retirement at age 60 and that working intentions remain unchanged; you may override this calculation by manually entering the intended number of sessions in the 'entered sessions/wk' columns J, M &amp; P.  You may also override this for other known changes in working hours.</t>
  </si>
  <si>
    <t xml:space="preserve">Session numbers entered in column G will be carried forward to the 'projected sessions' in the columns I / L / O.  </t>
  </si>
  <si>
    <r>
      <rPr>
        <b/>
        <sz val="11"/>
        <color theme="1"/>
        <rFont val="Calibri"/>
        <family val="2"/>
        <scheme val="minor"/>
      </rPr>
      <t xml:space="preserve">WORKFORCE (Part 1) </t>
    </r>
    <r>
      <rPr>
        <sz val="11"/>
        <color theme="1"/>
        <rFont val="Calibri"/>
        <family val="2"/>
        <scheme val="minor"/>
      </rPr>
      <t>- This section is a section that is automatically filled by the completion of the data within the linked "2.1 Workforce" tab, re. GP Workforce Data table.  You will need to complete the separate tab for the information to auto-fill this section.</t>
    </r>
  </si>
  <si>
    <r>
      <rPr>
        <b/>
        <sz val="11"/>
        <color theme="1"/>
        <rFont val="Calibri"/>
        <family val="2"/>
        <scheme val="minor"/>
      </rPr>
      <t xml:space="preserve">WORKFORCE (Part 2) </t>
    </r>
    <r>
      <rPr>
        <sz val="11"/>
        <color theme="1"/>
        <rFont val="Calibri"/>
        <family val="2"/>
        <scheme val="minor"/>
      </rPr>
      <t>- This section is a section that is automatically filled by the completion of the data within the linked "2.1 Workforce" tab, re. Nursing, AHP, Management Workforce Data tables.  You will need to complete the separate tab for the information to auto-fill this section.</t>
    </r>
  </si>
  <si>
    <t>Section 2.2 a/b/c</t>
  </si>
  <si>
    <t>Section 2.2d</t>
  </si>
  <si>
    <t>This section focuses on vacancies within your practices and is a combination of text fields and dropbox lists.  Information required as indicated.</t>
  </si>
  <si>
    <t>Section 2              &amp;                     2.1 Workforce Tab</t>
  </si>
  <si>
    <t>Disclaimer:  Wessex Local Medical Committees Ltd has made every attempt to ensure the accuracy and reliability of the Screening Tool. However, the spreadsheet tool is provided "as is" without warranty of any kind. Wessex Local Medical Committees Ltd does not accept any responsibility or liability for the accuracy, content, completeness, legality, or reliability of the information returned by completing the Screening Tool.  It is purely a guide to help your Practice identify potential areas of vulnerability now or in the future.</t>
  </si>
  <si>
    <t xml:space="preserve">This Screening tool is a pilot; we are seeking your assistance and sharing of your responses in order that we can validate the tool further.  As such we ask that you do not share this tool with any other Practices or the CCG.  Following the pilot we will review the responses in-house to refine the tool so it can be shared more widely.  </t>
  </si>
  <si>
    <r>
      <t>Copyright Wessex LMC Limited</t>
    </r>
    <r>
      <rPr>
        <b/>
        <vertAlign val="superscript"/>
        <sz val="9"/>
        <color theme="1"/>
        <rFont val="Calibri"/>
        <family val="2"/>
      </rPr>
      <t>©</t>
    </r>
    <r>
      <rPr>
        <b/>
        <sz val="9"/>
        <color theme="1"/>
        <rFont val="Calibri"/>
        <family val="2"/>
        <scheme val="minor"/>
      </rPr>
      <t xml:space="preserve"> 2016</t>
    </r>
  </si>
  <si>
    <t>Prompted by the crisis in General Practice and through direct contact with practices, hearing that many struggling practices thought they were secure and safe, the LMC has developed an easy to use screening tool.  Screening is used in an apparently healthy population to identify those individuals who may have early stages of disease but not symptoms by using a simple test.  In this context we are seeking to identify practices that may be vulnerable but not perceive themselves as such.</t>
  </si>
  <si>
    <t>1 Session = 3.5 hours</t>
  </si>
  <si>
    <t>What was your most recent Friends and Family test score (%)?</t>
  </si>
  <si>
    <t>Some</t>
  </si>
  <si>
    <t>4.2f</t>
  </si>
  <si>
    <t>4.3a</t>
  </si>
  <si>
    <t>4.3b</t>
  </si>
  <si>
    <t>4.3c</t>
  </si>
  <si>
    <t>4.3d</t>
  </si>
  <si>
    <t>4.3e</t>
  </si>
  <si>
    <t>Section 4.3 Rating</t>
  </si>
  <si>
    <t>Finance</t>
  </si>
  <si>
    <t>Stayed the Same</t>
  </si>
  <si>
    <t>Drawings Increased</t>
  </si>
  <si>
    <t>Drawings Decreased</t>
  </si>
  <si>
    <t>Which of the following best describes your practice's earning:</t>
  </si>
  <si>
    <t>Do you have a Finance Lead within the practice?</t>
  </si>
  <si>
    <t>Do you audit/peer review coding for accuracy?</t>
  </si>
  <si>
    <t>Do you believe that claims are made on time and accurately?</t>
  </si>
  <si>
    <t>Which of the following best describes partnership earnings within the last year:</t>
  </si>
  <si>
    <t>High Earning</t>
  </si>
  <si>
    <t>Moderate/Average Earning</t>
  </si>
  <si>
    <t>Low Earning</t>
  </si>
  <si>
    <t>Mostly</t>
  </si>
  <si>
    <t>Section 4.3</t>
  </si>
  <si>
    <t>180-250</t>
  </si>
  <si>
    <r>
      <rPr>
        <b/>
        <sz val="14"/>
        <color theme="1"/>
        <rFont val="Calibri"/>
        <family val="2"/>
        <scheme val="minor"/>
      </rPr>
      <t>Finance - Premises</t>
    </r>
    <r>
      <rPr>
        <b/>
        <sz val="12"/>
        <color theme="1"/>
        <rFont val="Calibri"/>
        <family val="2"/>
        <scheme val="minor"/>
      </rPr>
      <t xml:space="preserve"> - </t>
    </r>
    <r>
      <rPr>
        <b/>
        <sz val="12"/>
        <color rgb="FFFF0000"/>
        <rFont val="Calibri"/>
        <family val="2"/>
        <scheme val="minor"/>
      </rPr>
      <t>Only answer this Section if an Owner / Occupier</t>
    </r>
  </si>
  <si>
    <r>
      <rPr>
        <b/>
        <sz val="14"/>
        <color theme="1"/>
        <rFont val="Calibri"/>
        <family val="2"/>
        <scheme val="minor"/>
      </rPr>
      <t>Finance - Premises</t>
    </r>
    <r>
      <rPr>
        <b/>
        <sz val="12"/>
        <color theme="1"/>
        <rFont val="Calibri"/>
        <family val="2"/>
        <scheme val="minor"/>
      </rPr>
      <t xml:space="preserve"> - </t>
    </r>
    <r>
      <rPr>
        <b/>
        <sz val="12"/>
        <color rgb="FFFF0000"/>
        <rFont val="Calibri"/>
        <family val="2"/>
        <scheme val="minor"/>
      </rPr>
      <t>Only answer this Section if Landlord Owned</t>
    </r>
  </si>
  <si>
    <t>2.2.a (i)</t>
  </si>
  <si>
    <t>2.2.a (ii)</t>
  </si>
  <si>
    <t>2.2.a (iii)</t>
  </si>
  <si>
    <t>2.2.a (iv)</t>
  </si>
  <si>
    <t>2.2.b (i)</t>
  </si>
  <si>
    <t>2.2.b (ii)</t>
  </si>
  <si>
    <t>2.2.b (iii)</t>
  </si>
  <si>
    <t>2.2.b (iv)</t>
  </si>
  <si>
    <t>2.2.b (v)</t>
  </si>
  <si>
    <t>2.2.c (i)</t>
  </si>
  <si>
    <t>2.2.c (iii)</t>
  </si>
  <si>
    <t>2.2.c (iv)</t>
  </si>
  <si>
    <t>2.2.d (i)</t>
  </si>
  <si>
    <t>2.2.d (ii)</t>
  </si>
  <si>
    <t>2.2.d (iii)</t>
  </si>
  <si>
    <t>2.2.d (iv)</t>
  </si>
  <si>
    <t>2.2.c (ii)</t>
  </si>
  <si>
    <t>3.2.a</t>
  </si>
  <si>
    <t>3.2.b</t>
  </si>
  <si>
    <t>3.2.c</t>
  </si>
  <si>
    <t>3.2.d</t>
  </si>
  <si>
    <r>
      <rPr>
        <b/>
        <sz val="11"/>
        <color theme="1"/>
        <rFont val="Calibri"/>
        <family val="2"/>
        <scheme val="minor"/>
      </rPr>
      <t>FINANCE</t>
    </r>
    <r>
      <rPr>
        <sz val="11"/>
        <color theme="1"/>
        <rFont val="Calibri"/>
        <family val="2"/>
        <scheme val="minor"/>
      </rPr>
      <t xml:space="preserve"> - This section is a combination of text fields and dropbox lists.  Information required as indicated.</t>
    </r>
  </si>
  <si>
    <r>
      <rPr>
        <b/>
        <sz val="11"/>
        <color theme="1"/>
        <rFont val="Calibri"/>
        <family val="2"/>
        <scheme val="minor"/>
      </rPr>
      <t xml:space="preserve">FINANCE - PREMISES </t>
    </r>
    <r>
      <rPr>
        <sz val="11"/>
        <color theme="1"/>
        <rFont val="Calibri"/>
        <family val="2"/>
        <scheme val="minor"/>
      </rPr>
      <t>- This section is split into two sections depending on whether you are an owner/occupier of your premises or leaseholder.  You only need to complete one or other of these sections as applicable.  However, please choose the "Not Applicable" option from the dropdown list for the section not relevant to your practice.</t>
    </r>
  </si>
  <si>
    <t>Section 4.2/3</t>
  </si>
  <si>
    <t>In the next 1-2 years which of the following are you forecasting in relation to partnership drawings:</t>
  </si>
  <si>
    <t>N/A - See Section 4.3</t>
  </si>
  <si>
    <t>Q4.2b</t>
  </si>
  <si>
    <t>Q4.2f</t>
  </si>
  <si>
    <t>Q4.3a</t>
  </si>
  <si>
    <t>Q4.3bi</t>
  </si>
  <si>
    <t>Q4.3bii</t>
  </si>
  <si>
    <t>Q4.3c</t>
  </si>
  <si>
    <t>Q4.3d</t>
  </si>
  <si>
    <t>Q4.3e</t>
  </si>
  <si>
    <t>If' Yes' to 4.3c, what is the duration remaining on the lease?</t>
  </si>
  <si>
    <t>If 'Yes' to 4.3c, what are the break clauses of the lease?</t>
  </si>
  <si>
    <t>Text field for any additional information       (white cells)</t>
  </si>
  <si>
    <t>2.2a) Total % Shortfall Y1 (2.1-J79)</t>
  </si>
  <si>
    <t>2.2a) Total % Shortfall Y2 (2.1-M79)</t>
  </si>
  <si>
    <t>2.2b) Total % Shortfall Y1 (2.1-J106)</t>
  </si>
  <si>
    <t>2.2b)Total % Shortfall Y2 (2.1-M106)</t>
  </si>
  <si>
    <t>2.2c) Total % Shortfall Y1 (2.1-J129)</t>
  </si>
  <si>
    <t>2.2c) Total % Shortfall Y2 (2.1-M129)</t>
  </si>
  <si>
    <t>2.2a) Total % Shortfall Y5 (2.1-P79)</t>
  </si>
  <si>
    <t>2.2b) Total % Shortfall Y5 (2.1-P106)</t>
  </si>
  <si>
    <t>2.2c) Total % Shortfall Y5 (2.1-P129)</t>
  </si>
  <si>
    <t>2.1c)  Total % Shortfall Y1 (2.1-J41)</t>
  </si>
  <si>
    <t>2.1c)  Total % Shortfall Y2 (2.1-M41)</t>
  </si>
  <si>
    <t>2.1c)  Total % Shortfall Y5 (2.1-P41)</t>
  </si>
  <si>
    <t>Enter the names, current ages and sessions in cols 'B' / 'F' / 'G'.</t>
  </si>
  <si>
    <t>Session numbers entered in column 'G' will automatically be carried forward to the 'Projected Sessions' cells in cols 'I' / 'L' / 'O'.</t>
  </si>
  <si>
    <t>Session/wk' numbers c/f into columns 'J' / 'M' / 'P' can be overridden manually as required, which will automatically update the 'Projected Session' cells</t>
  </si>
  <si>
    <t>and the 'Entered Session/wk' cells for each year.</t>
  </si>
  <si>
    <r>
      <t xml:space="preserve">Data can only be entered in the </t>
    </r>
    <r>
      <rPr>
        <b/>
        <u/>
        <sz val="11"/>
        <color rgb="FFFF0000"/>
        <rFont val="Calibri"/>
        <family val="2"/>
        <scheme val="minor"/>
      </rPr>
      <t>unshaded</t>
    </r>
    <r>
      <rPr>
        <b/>
        <sz val="11"/>
        <color rgb="FFFF0000"/>
        <rFont val="Calibri"/>
        <family val="2"/>
        <scheme val="minor"/>
      </rPr>
      <t xml:space="preserve"> 'white' cells.</t>
    </r>
  </si>
  <si>
    <t>Grey Cells:  Forumula driven, do not overtype.</t>
  </si>
  <si>
    <t>Green Cells:  Choose from Dropdown List.</t>
  </si>
  <si>
    <t>(Workforce tool concept is a collaboration between Wessex LMCs, HEE and the Wessex Clinical Senate, hosted by the Wessex AHSN)</t>
  </si>
  <si>
    <t>Practice Healthcheck Diagnostic Tool</t>
  </si>
  <si>
    <t>Diagnostic Tool Endorsed by the RCGP, July 2017</t>
  </si>
  <si>
    <t>V5 - 28.7.2017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</si>
</sst>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45" x14ac:knownFonts="1">
    <font>
      <sz val="11"/>
      <color theme="1"/>
      <name val="Calibri"/>
      <family val="2"/>
      <scheme val="minor"/>
    </font>
    <font>
      <b/>
      <sz val="16"/>
      <color theme="1"/>
      <name val="Calibri"/>
      <family val="2"/>
      <scheme val="minor"/>
    </font>
    <font>
      <sz val="10"/>
      <color theme="1"/>
      <name val="Calibri"/>
      <family val="2"/>
      <scheme val="minor"/>
    </font>
    <font>
      <b/>
      <sz val="11"/>
      <color rgb="FFFF0000"/>
      <name val="Calibri"/>
      <family val="2"/>
      <scheme val="minor"/>
    </font>
    <font>
      <b/>
      <sz val="12"/>
      <color rgb="FFFF0000"/>
      <name val="Calibri"/>
      <family val="2"/>
      <scheme val="minor"/>
    </font>
    <font>
      <b/>
      <sz val="9"/>
      <color rgb="FFFF0000"/>
      <name val="Calibri"/>
      <family val="2"/>
      <scheme val="minor"/>
    </font>
    <font>
      <sz val="11"/>
      <name val="Calibri"/>
      <family val="2"/>
      <scheme val="minor"/>
    </font>
    <font>
      <b/>
      <sz val="14"/>
      <color theme="1"/>
      <name val="Calibri"/>
      <family val="2"/>
      <scheme val="minor"/>
    </font>
    <font>
      <sz val="9"/>
      <name val="Calibri"/>
      <family val="2"/>
      <scheme val="minor"/>
    </font>
    <font>
      <b/>
      <sz val="11"/>
      <color theme="1"/>
      <name val="Calibri"/>
      <family val="2"/>
      <scheme val="minor"/>
    </font>
    <font>
      <b/>
      <sz val="16"/>
      <name val="Calibri"/>
      <family val="2"/>
      <scheme val="minor"/>
    </font>
    <font>
      <b/>
      <sz val="8"/>
      <color theme="1"/>
      <name val="Calibri"/>
      <family val="2"/>
      <scheme val="minor"/>
    </font>
    <font>
      <i/>
      <sz val="11"/>
      <color theme="1"/>
      <name val="Calibri"/>
      <family val="2"/>
      <scheme val="minor"/>
    </font>
    <font>
      <b/>
      <sz val="12"/>
      <color theme="1"/>
      <name val="Calibri"/>
      <family val="2"/>
      <scheme val="minor"/>
    </font>
    <font>
      <sz val="12"/>
      <color theme="1"/>
      <name val="Calibri"/>
      <family val="2"/>
      <scheme val="minor"/>
    </font>
    <font>
      <b/>
      <u/>
      <sz val="11"/>
      <color theme="1"/>
      <name val="Calibri"/>
      <family val="2"/>
      <scheme val="minor"/>
    </font>
    <font>
      <b/>
      <sz val="14"/>
      <name val="Calibri"/>
      <family val="2"/>
      <scheme val="minor"/>
    </font>
    <font>
      <b/>
      <sz val="18"/>
      <color theme="1"/>
      <name val="Calibri"/>
      <family val="2"/>
      <scheme val="minor"/>
    </font>
    <font>
      <sz val="8"/>
      <color theme="1"/>
      <name val="Calibri"/>
      <family val="2"/>
      <scheme val="minor"/>
    </font>
    <font>
      <sz val="10"/>
      <name val="Calibri"/>
      <family val="2"/>
      <scheme val="minor"/>
    </font>
    <font>
      <b/>
      <u/>
      <sz val="12"/>
      <color theme="1"/>
      <name val="Calibri"/>
      <family val="2"/>
      <scheme val="minor"/>
    </font>
    <font>
      <sz val="9"/>
      <color theme="1"/>
      <name val="Calibri"/>
      <family val="2"/>
      <scheme val="minor"/>
    </font>
    <font>
      <b/>
      <sz val="9"/>
      <color theme="1"/>
      <name val="Calibri"/>
      <family val="2"/>
      <scheme val="minor"/>
    </font>
    <font>
      <i/>
      <sz val="9"/>
      <color theme="1"/>
      <name val="Calibri"/>
      <family val="2"/>
      <scheme val="minor"/>
    </font>
    <font>
      <sz val="11"/>
      <color theme="1"/>
      <name val="Calibri"/>
      <family val="2"/>
      <scheme val="minor"/>
    </font>
    <font>
      <b/>
      <sz val="10"/>
      <color theme="1"/>
      <name val="Calibri"/>
      <family val="2"/>
      <scheme val="minor"/>
    </font>
    <font>
      <b/>
      <sz val="10"/>
      <color rgb="FFFF0000"/>
      <name val="Calibri"/>
      <family val="2"/>
      <scheme val="minor"/>
    </font>
    <font>
      <b/>
      <sz val="6"/>
      <color rgb="FFFF0000"/>
      <name val="Calibri"/>
      <family val="2"/>
      <scheme val="minor"/>
    </font>
    <font>
      <b/>
      <i/>
      <sz val="11"/>
      <color theme="1"/>
      <name val="Calibri"/>
      <family val="2"/>
      <scheme val="minor"/>
    </font>
    <font>
      <b/>
      <sz val="22"/>
      <color theme="1"/>
      <name val="Calibri"/>
      <family val="2"/>
      <scheme val="minor"/>
    </font>
    <font>
      <sz val="22"/>
      <color theme="1"/>
      <name val="Calibri"/>
      <family val="2"/>
      <scheme val="minor"/>
    </font>
    <font>
      <b/>
      <sz val="20"/>
      <color theme="1"/>
      <name val="Calibri"/>
      <family val="2"/>
      <scheme val="minor"/>
    </font>
    <font>
      <sz val="11"/>
      <color rgb="FF006100"/>
      <name val="Calibri"/>
      <family val="2"/>
      <scheme val="minor"/>
    </font>
    <font>
      <b/>
      <sz val="14"/>
      <color theme="3" tint="0.59999389629810485"/>
      <name val="Calibri"/>
      <family val="2"/>
      <scheme val="minor"/>
    </font>
    <font>
      <b/>
      <sz val="11"/>
      <color theme="3" tint="0.59999389629810485"/>
      <name val="Calibri"/>
      <family val="2"/>
      <scheme val="minor"/>
    </font>
    <font>
      <b/>
      <sz val="9"/>
      <color theme="0" tint="-0.14999847407452621"/>
      <name val="Calibri"/>
      <family val="2"/>
      <scheme val="minor"/>
    </font>
    <font>
      <b/>
      <u/>
      <sz val="20"/>
      <color theme="1"/>
      <name val="Calibri"/>
      <family val="2"/>
      <scheme val="minor"/>
    </font>
    <font>
      <i/>
      <sz val="11"/>
      <name val="Calibri"/>
      <family val="2"/>
      <scheme val="minor"/>
    </font>
    <font>
      <b/>
      <i/>
      <sz val="18"/>
      <color rgb="FFFF0000"/>
      <name val="Calibri"/>
      <family val="2"/>
      <scheme val="minor"/>
    </font>
    <font>
      <b/>
      <vertAlign val="superscript"/>
      <sz val="9"/>
      <color theme="1"/>
      <name val="Calibri"/>
      <family val="2"/>
    </font>
    <font>
      <sz val="9"/>
      <color theme="3"/>
      <name val="Calibri"/>
      <family val="2"/>
      <scheme val="minor"/>
    </font>
    <font>
      <sz val="10"/>
      <color theme="3"/>
      <name val="Calibri"/>
      <family val="2"/>
      <scheme val="minor"/>
    </font>
    <font>
      <i/>
      <sz val="9"/>
      <color theme="3"/>
      <name val="Calibri"/>
      <family val="2"/>
      <scheme val="minor"/>
    </font>
    <font>
      <i/>
      <sz val="8"/>
      <color theme="1"/>
      <name val="Calibri"/>
      <family val="2"/>
      <scheme val="minor"/>
    </font>
    <font>
      <b/>
      <u/>
      <sz val="11"/>
      <color rgb="FFFF0000"/>
      <name val="Calibri"/>
      <family val="2"/>
      <scheme val="minor"/>
    </font>
  </fonts>
  <fills count="29">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C00000"/>
        <bgColor indexed="64"/>
      </patternFill>
    </fill>
    <fill>
      <patternFill patternType="solid">
        <fgColor theme="0" tint="-0.249977111117893"/>
        <bgColor indexed="64"/>
      </patternFill>
    </fill>
    <fill>
      <patternFill patternType="solid">
        <fgColor rgb="FFF579E6"/>
        <bgColor indexed="64"/>
      </patternFill>
    </fill>
    <fill>
      <patternFill patternType="solid">
        <fgColor rgb="FFCCFF33"/>
        <bgColor indexed="64"/>
      </patternFill>
    </fill>
    <fill>
      <patternFill patternType="solid">
        <fgColor theme="6"/>
        <bgColor indexed="64"/>
      </patternFill>
    </fill>
    <fill>
      <patternFill patternType="solid">
        <fgColor theme="9" tint="0.39997558519241921"/>
        <bgColor indexed="64"/>
      </patternFill>
    </fill>
    <fill>
      <patternFill patternType="solid">
        <fgColor rgb="FFFF0000"/>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rgb="FFCCFFCC"/>
        <bgColor indexed="64"/>
      </patternFill>
    </fill>
    <fill>
      <patternFill patternType="solid">
        <fgColor theme="0" tint="-0.14999847407452621"/>
        <bgColor indexed="64"/>
      </patternFill>
    </fill>
    <fill>
      <patternFill patternType="solid">
        <fgColor theme="1"/>
        <bgColor indexed="64"/>
      </patternFill>
    </fill>
    <fill>
      <patternFill patternType="solid">
        <fgColor rgb="FF6699FF"/>
        <bgColor indexed="64"/>
      </patternFill>
    </fill>
    <fill>
      <patternFill patternType="solid">
        <fgColor theme="6" tint="0.39997558519241921"/>
        <bgColor indexed="64"/>
      </patternFill>
    </fill>
    <fill>
      <patternFill patternType="solid">
        <fgColor rgb="FF99FF66"/>
        <bgColor indexed="64"/>
      </patternFill>
    </fill>
    <fill>
      <patternFill patternType="solid">
        <fgColor theme="9" tint="0.79998168889431442"/>
        <bgColor indexed="64"/>
      </patternFill>
    </fill>
    <fill>
      <patternFill patternType="solid">
        <fgColor rgb="FF00B050"/>
        <bgColor indexed="64"/>
      </patternFill>
    </fill>
    <fill>
      <patternFill patternType="solid">
        <fgColor rgb="FF99FF33"/>
        <bgColor indexed="64"/>
      </patternFill>
    </fill>
    <fill>
      <patternFill patternType="solid">
        <fgColor rgb="FFFF9933"/>
        <bgColor indexed="64"/>
      </patternFill>
    </fill>
    <fill>
      <patternFill patternType="solid">
        <fgColor rgb="FFC6EFCE"/>
      </patternFill>
    </fill>
    <fill>
      <patternFill patternType="solid">
        <fgColor rgb="FFCCECFF"/>
        <bgColor indexed="64"/>
      </patternFill>
    </fill>
  </fills>
  <borders count="7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bottom style="dashed">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thin">
        <color auto="1"/>
      </right>
      <top style="medium">
        <color auto="1"/>
      </top>
      <bottom style="double">
        <color auto="1"/>
      </bottom>
      <diagonal/>
    </border>
    <border>
      <left style="medium">
        <color auto="1"/>
      </left>
      <right style="medium">
        <color auto="1"/>
      </right>
      <top style="thin">
        <color auto="1"/>
      </top>
      <bottom style="double">
        <color auto="1"/>
      </bottom>
      <diagonal/>
    </border>
    <border>
      <left style="medium">
        <color auto="1"/>
      </left>
      <right/>
      <top/>
      <bottom style="thin">
        <color auto="1"/>
      </bottom>
      <diagonal/>
    </border>
    <border>
      <left style="medium">
        <color auto="1"/>
      </left>
      <right style="medium">
        <color auto="1"/>
      </right>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thin">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medium">
        <color auto="1"/>
      </top>
      <bottom/>
      <diagonal/>
    </border>
  </borders>
  <cellStyleXfs count="3">
    <xf numFmtId="0" fontId="0" fillId="0" borderId="0"/>
    <xf numFmtId="43" fontId="24" fillId="0" borderId="0" applyFont="0" applyFill="0" applyBorder="0" applyAlignment="0" applyProtection="0"/>
    <xf numFmtId="0" fontId="32" fillId="27" borderId="0" applyNumberFormat="0" applyBorder="0" applyAlignment="0" applyProtection="0"/>
  </cellStyleXfs>
  <cellXfs count="595">
    <xf numFmtId="0" fontId="0" fillId="0" borderId="0" xfId="0"/>
    <xf numFmtId="0" fontId="0" fillId="0" borderId="0"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0" xfId="0"/>
    <xf numFmtId="0" fontId="0" fillId="0" borderId="0" xfId="0" applyFill="1"/>
    <xf numFmtId="0" fontId="0" fillId="12" borderId="1" xfId="0" applyFill="1" applyBorder="1" applyAlignment="1">
      <alignment horizontal="center" vertical="center" wrapText="1"/>
    </xf>
    <xf numFmtId="0" fontId="0" fillId="10" borderId="1" xfId="0" applyFill="1" applyBorder="1" applyAlignment="1">
      <alignment horizontal="center" vertical="center" wrapText="1"/>
    </xf>
    <xf numFmtId="0" fontId="0" fillId="11" borderId="1" xfId="0" applyFill="1" applyBorder="1" applyAlignment="1">
      <alignment horizontal="center" vertical="center" wrapText="1"/>
    </xf>
    <xf numFmtId="0" fontId="7" fillId="16" borderId="1" xfId="0" applyFont="1" applyFill="1" applyBorder="1" applyAlignment="1">
      <alignment horizontal="center" vertical="center"/>
    </xf>
    <xf numFmtId="0" fontId="0" fillId="16" borderId="1" xfId="0" applyFill="1" applyBorder="1" applyAlignment="1">
      <alignment horizontal="center" vertical="center" wrapText="1"/>
    </xf>
    <xf numFmtId="0" fontId="0" fillId="0" borderId="0" xfId="0" applyAlignment="1">
      <alignment vertical="top"/>
    </xf>
    <xf numFmtId="0" fontId="7" fillId="10" borderId="1" xfId="0" applyNumberFormat="1" applyFont="1" applyFill="1" applyBorder="1" applyAlignment="1">
      <alignment horizontal="center" vertical="center"/>
    </xf>
    <xf numFmtId="0" fontId="7" fillId="16" borderId="1" xfId="0" applyNumberFormat="1" applyFont="1" applyFill="1" applyBorder="1" applyAlignment="1">
      <alignment horizontal="center" vertical="center"/>
    </xf>
    <xf numFmtId="0" fontId="0" fillId="0" borderId="0" xfId="0" applyAlignment="1">
      <alignment horizontal="center"/>
    </xf>
    <xf numFmtId="0" fontId="0" fillId="0" borderId="0" xfId="0" applyFill="1" applyBorder="1"/>
    <xf numFmtId="0" fontId="0" fillId="0" borderId="0" xfId="0" applyAlignment="1">
      <alignment horizontal="left"/>
    </xf>
    <xf numFmtId="0" fontId="15" fillId="0" borderId="0" xfId="0" applyFont="1"/>
    <xf numFmtId="0" fontId="9" fillId="0" borderId="0" xfId="0" applyFont="1" applyAlignment="1">
      <alignment horizontal="right"/>
    </xf>
    <xf numFmtId="0" fontId="9" fillId="0" borderId="0" xfId="0" applyFont="1"/>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0" fillId="0" borderId="12" xfId="0" applyFill="1" applyBorder="1"/>
    <xf numFmtId="0" fontId="0" fillId="0" borderId="13" xfId="0" applyFill="1" applyBorder="1"/>
    <xf numFmtId="0" fontId="9" fillId="3" borderId="16" xfId="0" applyFont="1" applyFill="1" applyBorder="1" applyAlignment="1">
      <alignment horizontal="right"/>
    </xf>
    <xf numFmtId="0" fontId="0" fillId="3" borderId="16" xfId="0" applyFill="1" applyBorder="1"/>
    <xf numFmtId="0" fontId="0" fillId="3" borderId="17" xfId="0" applyFill="1" applyBorder="1"/>
    <xf numFmtId="0" fontId="0" fillId="3" borderId="0" xfId="0" applyFill="1" applyBorder="1"/>
    <xf numFmtId="0" fontId="9" fillId="3" borderId="0" xfId="0" applyFont="1" applyFill="1" applyBorder="1" applyAlignment="1">
      <alignment horizontal="right"/>
    </xf>
    <xf numFmtId="0" fontId="0" fillId="3" borderId="19" xfId="0" applyFill="1" applyBorder="1"/>
    <xf numFmtId="0" fontId="9" fillId="3" borderId="21" xfId="0" applyFont="1" applyFill="1" applyBorder="1" applyAlignment="1">
      <alignment horizontal="right"/>
    </xf>
    <xf numFmtId="0" fontId="0" fillId="3" borderId="21" xfId="0" applyFill="1" applyBorder="1"/>
    <xf numFmtId="0" fontId="0" fillId="3" borderId="22" xfId="0" applyFill="1" applyBorder="1"/>
    <xf numFmtId="0" fontId="0" fillId="0" borderId="0" xfId="0" applyFont="1" applyAlignment="1">
      <alignment horizontal="center"/>
    </xf>
    <xf numFmtId="0" fontId="0" fillId="13" borderId="1" xfId="0" applyFont="1" applyFill="1" applyBorder="1" applyAlignment="1">
      <alignment horizontal="center" vertical="center" wrapText="1"/>
    </xf>
    <xf numFmtId="0" fontId="0" fillId="0" borderId="0" xfId="0" applyFill="1" applyAlignment="1">
      <alignment horizontal="left"/>
    </xf>
    <xf numFmtId="0" fontId="9" fillId="0" borderId="0" xfId="0" applyFont="1" applyFill="1"/>
    <xf numFmtId="0" fontId="0" fillId="0" borderId="12" xfId="0" applyFont="1" applyFill="1" applyBorder="1"/>
    <xf numFmtId="0" fontId="0" fillId="0" borderId="8" xfId="0" applyFont="1" applyBorder="1"/>
    <xf numFmtId="0" fontId="0" fillId="0" borderId="10" xfId="0" applyFont="1" applyBorder="1"/>
    <xf numFmtId="0" fontId="9" fillId="0" borderId="0" xfId="0" applyFont="1" applyBorder="1"/>
    <xf numFmtId="0" fontId="9" fillId="0" borderId="0" xfId="0" applyFont="1" applyFill="1" applyAlignment="1">
      <alignment horizontal="right"/>
    </xf>
    <xf numFmtId="0" fontId="0" fillId="4" borderId="8" xfId="0" applyFill="1" applyBorder="1"/>
    <xf numFmtId="0" fontId="0" fillId="4" borderId="9" xfId="0" applyFill="1" applyBorder="1"/>
    <xf numFmtId="0" fontId="0" fillId="4" borderId="10" xfId="0" applyFill="1" applyBorder="1"/>
    <xf numFmtId="0" fontId="0" fillId="4" borderId="11" xfId="0" applyFill="1" applyBorder="1"/>
    <xf numFmtId="0" fontId="0" fillId="4" borderId="12" xfId="0" applyFill="1" applyBorder="1"/>
    <xf numFmtId="0" fontId="0" fillId="4" borderId="13" xfId="0" applyFill="1" applyBorder="1"/>
    <xf numFmtId="0" fontId="0" fillId="18" borderId="8" xfId="0" applyFill="1" applyBorder="1"/>
    <xf numFmtId="0" fontId="0" fillId="18" borderId="9" xfId="0" applyFill="1" applyBorder="1"/>
    <xf numFmtId="0" fontId="0" fillId="18" borderId="10" xfId="0" applyFill="1" applyBorder="1"/>
    <xf numFmtId="0" fontId="0" fillId="18" borderId="11" xfId="0" applyFill="1" applyBorder="1"/>
    <xf numFmtId="0" fontId="0" fillId="18" borderId="12" xfId="0" applyFill="1" applyBorder="1"/>
    <xf numFmtId="0" fontId="0" fillId="18" borderId="13" xfId="0" applyFill="1" applyBorder="1"/>
    <xf numFmtId="0" fontId="0" fillId="11" borderId="8" xfId="0" applyFill="1" applyBorder="1"/>
    <xf numFmtId="0" fontId="0" fillId="11" borderId="9" xfId="0" applyFill="1" applyBorder="1"/>
    <xf numFmtId="0" fontId="0" fillId="11" borderId="10" xfId="0" applyFill="1" applyBorder="1"/>
    <xf numFmtId="0" fontId="0" fillId="11" borderId="11" xfId="0" applyFill="1" applyBorder="1"/>
    <xf numFmtId="0" fontId="0" fillId="11" borderId="12" xfId="0" applyFill="1" applyBorder="1"/>
    <xf numFmtId="0" fontId="0" fillId="11" borderId="13" xfId="0" applyFill="1" applyBorder="1"/>
    <xf numFmtId="0" fontId="9" fillId="0" borderId="0" xfId="0" applyFont="1" applyFill="1" applyBorder="1" applyAlignment="1">
      <alignment horizontal="right"/>
    </xf>
    <xf numFmtId="0" fontId="0" fillId="0" borderId="0" xfId="0" applyAlignment="1">
      <alignment horizontal="right"/>
    </xf>
    <xf numFmtId="0" fontId="0" fillId="5" borderId="8" xfId="0" applyFill="1" applyBorder="1"/>
    <xf numFmtId="0" fontId="0" fillId="5" borderId="9" xfId="0" applyFill="1" applyBorder="1"/>
    <xf numFmtId="0" fontId="0" fillId="5" borderId="12" xfId="0" applyFill="1" applyBorder="1"/>
    <xf numFmtId="0" fontId="0" fillId="5" borderId="13" xfId="0" applyFill="1" applyBorder="1"/>
    <xf numFmtId="0" fontId="0" fillId="3" borderId="8" xfId="0" applyFill="1" applyBorder="1"/>
    <xf numFmtId="0" fontId="0" fillId="3" borderId="9" xfId="0" applyFill="1" applyBorder="1"/>
    <xf numFmtId="0" fontId="0" fillId="3" borderId="12" xfId="0" applyFill="1" applyBorder="1"/>
    <xf numFmtId="0" fontId="0" fillId="3" borderId="13" xfId="0" applyFill="1" applyBorder="1"/>
    <xf numFmtId="0" fontId="0" fillId="3" borderId="10" xfId="0" applyFill="1" applyBorder="1"/>
    <xf numFmtId="0" fontId="0" fillId="3" borderId="11" xfId="0" applyFill="1" applyBorder="1"/>
    <xf numFmtId="0" fontId="0" fillId="20" borderId="8" xfId="0" applyFill="1" applyBorder="1"/>
    <xf numFmtId="0" fontId="0" fillId="20" borderId="9" xfId="0" applyFill="1" applyBorder="1"/>
    <xf numFmtId="0" fontId="0" fillId="20" borderId="10" xfId="0" applyFill="1" applyBorder="1"/>
    <xf numFmtId="0" fontId="0" fillId="20" borderId="11" xfId="0" applyFill="1" applyBorder="1"/>
    <xf numFmtId="0" fontId="0" fillId="20" borderId="12" xfId="0" applyFill="1" applyBorder="1"/>
    <xf numFmtId="0" fontId="0" fillId="20" borderId="13" xfId="0" applyFill="1" applyBorder="1"/>
    <xf numFmtId="0" fontId="0" fillId="5" borderId="10" xfId="0" applyFill="1" applyBorder="1"/>
    <xf numFmtId="0" fontId="0" fillId="5" borderId="11" xfId="0" applyFill="1" applyBorder="1"/>
    <xf numFmtId="0" fontId="0" fillId="9" borderId="8" xfId="0" applyFill="1" applyBorder="1"/>
    <xf numFmtId="0" fontId="0" fillId="9" borderId="9" xfId="0" applyFill="1" applyBorder="1"/>
    <xf numFmtId="0" fontId="0" fillId="9" borderId="10" xfId="0" applyFill="1" applyBorder="1"/>
    <xf numFmtId="0" fontId="0" fillId="9" borderId="11" xfId="0" applyFill="1" applyBorder="1"/>
    <xf numFmtId="0" fontId="0" fillId="9" borderId="12" xfId="0" applyFill="1" applyBorder="1"/>
    <xf numFmtId="0" fontId="0" fillId="9" borderId="13" xfId="0" applyFill="1" applyBorder="1"/>
    <xf numFmtId="0" fontId="6" fillId="2" borderId="8" xfId="0" applyFont="1" applyFill="1" applyBorder="1"/>
    <xf numFmtId="0" fontId="6" fillId="2" borderId="9" xfId="0" applyFont="1" applyFill="1" applyBorder="1"/>
    <xf numFmtId="0" fontId="6" fillId="2" borderId="10" xfId="0" applyFont="1" applyFill="1" applyBorder="1"/>
    <xf numFmtId="0" fontId="6" fillId="2" borderId="11" xfId="0" applyFont="1" applyFill="1" applyBorder="1"/>
    <xf numFmtId="0" fontId="6" fillId="2" borderId="12" xfId="0" applyFont="1" applyFill="1" applyBorder="1"/>
    <xf numFmtId="0" fontId="6" fillId="2" borderId="13" xfId="0" applyFont="1" applyFill="1" applyBorder="1"/>
    <xf numFmtId="0" fontId="0" fillId="13" borderId="8" xfId="0" applyFill="1" applyBorder="1"/>
    <xf numFmtId="0" fontId="0" fillId="13" borderId="9" xfId="0" applyFill="1" applyBorder="1"/>
    <xf numFmtId="0" fontId="0" fillId="13" borderId="10" xfId="0" applyFill="1" applyBorder="1"/>
    <xf numFmtId="0" fontId="0" fillId="13" borderId="11" xfId="0" applyFill="1" applyBorder="1"/>
    <xf numFmtId="0" fontId="0" fillId="13" borderId="12" xfId="0" applyFill="1" applyBorder="1"/>
    <xf numFmtId="0" fontId="0" fillId="13" borderId="13" xfId="0" applyFill="1" applyBorder="1"/>
    <xf numFmtId="0" fontId="0" fillId="14" borderId="8" xfId="0" applyFill="1" applyBorder="1"/>
    <xf numFmtId="0" fontId="0" fillId="14" borderId="9" xfId="0" applyFill="1" applyBorder="1"/>
    <xf numFmtId="0" fontId="0" fillId="14" borderId="10" xfId="0" applyFill="1" applyBorder="1"/>
    <xf numFmtId="0" fontId="0" fillId="14" borderId="11" xfId="0" applyFill="1" applyBorder="1"/>
    <xf numFmtId="0" fontId="0" fillId="14" borderId="12" xfId="0" applyFill="1" applyBorder="1"/>
    <xf numFmtId="0" fontId="0" fillId="14" borderId="13" xfId="0" applyFill="1" applyBorder="1"/>
    <xf numFmtId="0" fontId="9" fillId="0" borderId="0" xfId="0" applyFont="1" applyFill="1" applyBorder="1" applyAlignment="1">
      <alignment horizontal="left"/>
    </xf>
    <xf numFmtId="0" fontId="9" fillId="0" borderId="0" xfId="0" applyFont="1" applyFill="1" applyBorder="1"/>
    <xf numFmtId="0" fontId="0" fillId="0" borderId="0" xfId="0" applyFill="1" applyAlignment="1">
      <alignment vertical="top"/>
    </xf>
    <xf numFmtId="0" fontId="0" fillId="0" borderId="0" xfId="0" applyFill="1" applyBorder="1" applyAlignment="1">
      <alignment horizontal="left"/>
    </xf>
    <xf numFmtId="0" fontId="0" fillId="0" borderId="0" xfId="0" applyFill="1" applyBorder="1" applyAlignment="1">
      <alignment horizontal="right"/>
    </xf>
    <xf numFmtId="0" fontId="0" fillId="0" borderId="0" xfId="0" applyFill="1" applyBorder="1" applyAlignment="1">
      <alignment horizontal="center"/>
    </xf>
    <xf numFmtId="0" fontId="0" fillId="0" borderId="0" xfId="0" applyFont="1" applyFill="1" applyBorder="1" applyAlignment="1">
      <alignment horizont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0" fillId="0" borderId="0" xfId="0" applyFill="1" applyBorder="1" applyAlignment="1">
      <alignment vertical="top"/>
    </xf>
    <xf numFmtId="0" fontId="0" fillId="0" borderId="0" xfId="0" applyFill="1" applyBorder="1" applyAlignment="1">
      <alignment horizontal="center" vertical="center" wrapText="1"/>
    </xf>
    <xf numFmtId="0" fontId="0" fillId="0" borderId="0" xfId="0" applyFont="1" applyFill="1" applyBorder="1" applyAlignment="1">
      <alignment horizontal="center" vertical="center" wrapText="1"/>
    </xf>
    <xf numFmtId="0" fontId="9" fillId="3" borderId="15" xfId="0" applyFont="1" applyFill="1" applyBorder="1" applyAlignment="1">
      <alignment horizontal="right"/>
    </xf>
    <xf numFmtId="0" fontId="9" fillId="3" borderId="18" xfId="0" applyFont="1" applyFill="1" applyBorder="1" applyAlignment="1">
      <alignment horizontal="left"/>
    </xf>
    <xf numFmtId="0" fontId="9" fillId="3" borderId="18" xfId="0" applyFont="1" applyFill="1" applyBorder="1" applyAlignment="1">
      <alignment horizontal="right"/>
    </xf>
    <xf numFmtId="0" fontId="9" fillId="3" borderId="20" xfId="0" applyFont="1" applyFill="1" applyBorder="1" applyAlignment="1">
      <alignment horizontal="right"/>
    </xf>
    <xf numFmtId="0" fontId="0" fillId="8" borderId="8" xfId="0" applyFill="1" applyBorder="1"/>
    <xf numFmtId="0" fontId="0" fillId="8" borderId="9" xfId="0" applyFill="1" applyBorder="1"/>
    <xf numFmtId="0" fontId="0" fillId="8" borderId="10" xfId="0" applyFill="1" applyBorder="1"/>
    <xf numFmtId="0" fontId="0" fillId="8" borderId="11" xfId="0" applyFill="1" applyBorder="1"/>
    <xf numFmtId="0" fontId="0" fillId="8" borderId="12" xfId="0" applyFill="1" applyBorder="1"/>
    <xf numFmtId="0" fontId="0" fillId="8" borderId="13" xfId="0" applyFill="1" applyBorder="1"/>
    <xf numFmtId="0" fontId="7"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 vertical="center" wrapText="1"/>
    </xf>
    <xf numFmtId="0" fontId="0" fillId="21" borderId="8" xfId="0" applyFont="1" applyFill="1" applyBorder="1"/>
    <xf numFmtId="0" fontId="0" fillId="21" borderId="9" xfId="0" applyFill="1" applyBorder="1"/>
    <xf numFmtId="0" fontId="0" fillId="21" borderId="10" xfId="0" applyFont="1" applyFill="1" applyBorder="1"/>
    <xf numFmtId="0" fontId="0" fillId="21" borderId="11" xfId="0" applyFill="1" applyBorder="1"/>
    <xf numFmtId="0" fontId="0" fillId="21" borderId="12" xfId="0" applyFont="1" applyFill="1" applyBorder="1"/>
    <xf numFmtId="0" fontId="0" fillId="21" borderId="13" xfId="0" applyFill="1" applyBorder="1"/>
    <xf numFmtId="0" fontId="0" fillId="22" borderId="8" xfId="0" applyFont="1" applyFill="1" applyBorder="1"/>
    <xf numFmtId="0" fontId="0" fillId="22" borderId="9" xfId="0" applyFont="1" applyFill="1" applyBorder="1"/>
    <xf numFmtId="0" fontId="0" fillId="22" borderId="10" xfId="0" applyFont="1" applyFill="1" applyBorder="1"/>
    <xf numFmtId="0" fontId="0" fillId="22" borderId="11" xfId="0" applyFont="1" applyFill="1" applyBorder="1"/>
    <xf numFmtId="0" fontId="0" fillId="22" borderId="12" xfId="0" applyFont="1" applyFill="1" applyBorder="1"/>
    <xf numFmtId="0" fontId="0" fillId="22" borderId="13" xfId="0" applyFont="1" applyFill="1" applyBorder="1"/>
    <xf numFmtId="0" fontId="14" fillId="0" borderId="0" xfId="0" applyFont="1" applyAlignment="1">
      <alignment horizontal="left"/>
    </xf>
    <xf numFmtId="0" fontId="13" fillId="0" borderId="0" xfId="0" applyFont="1" applyAlignment="1">
      <alignment horizontal="left"/>
    </xf>
    <xf numFmtId="0" fontId="14" fillId="0" borderId="0" xfId="0" applyFont="1" applyAlignment="1">
      <alignment horizontal="center"/>
    </xf>
    <xf numFmtId="0" fontId="14" fillId="0" borderId="0" xfId="0" applyFont="1"/>
    <xf numFmtId="0" fontId="14" fillId="0" borderId="0" xfId="0" applyFont="1" applyFill="1" applyBorder="1"/>
    <xf numFmtId="0" fontId="20" fillId="0" borderId="0" xfId="0" applyFont="1"/>
    <xf numFmtId="0" fontId="13" fillId="0" borderId="0" xfId="0" applyFont="1"/>
    <xf numFmtId="0" fontId="20" fillId="0" borderId="0" xfId="0" applyFont="1" applyAlignment="1">
      <alignment horizontal="left"/>
    </xf>
    <xf numFmtId="0" fontId="20" fillId="0" borderId="0" xfId="0" applyFont="1" applyFill="1" applyBorder="1" applyAlignment="1">
      <alignment horizontal="left"/>
    </xf>
    <xf numFmtId="0" fontId="13" fillId="0" borderId="0" xfId="0" applyFont="1" applyFill="1" applyBorder="1"/>
    <xf numFmtId="0" fontId="20" fillId="0" borderId="0" xfId="0" applyFont="1" applyBorder="1" applyAlignment="1">
      <alignment horizontal="left"/>
    </xf>
    <xf numFmtId="0" fontId="9" fillId="0" borderId="0" xfId="0" applyFont="1" applyAlignment="1">
      <alignment horizontal="left" vertical="top"/>
    </xf>
    <xf numFmtId="0" fontId="9" fillId="0" borderId="0" xfId="0" applyFont="1" applyAlignment="1">
      <alignment vertical="top"/>
    </xf>
    <xf numFmtId="0" fontId="9" fillId="0" borderId="0" xfId="0" applyFont="1" applyFill="1" applyAlignment="1">
      <alignment vertical="top"/>
    </xf>
    <xf numFmtId="0" fontId="9" fillId="0" borderId="0" xfId="0" applyFont="1" applyFill="1" applyBorder="1" applyAlignment="1">
      <alignment vertical="top"/>
    </xf>
    <xf numFmtId="0" fontId="9" fillId="0" borderId="0" xfId="0" applyFont="1" applyAlignment="1">
      <alignment horizontal="right" vertical="top"/>
    </xf>
    <xf numFmtId="0" fontId="7" fillId="11" borderId="1" xfId="0" quotePrefix="1" applyFont="1" applyFill="1" applyBorder="1" applyAlignment="1">
      <alignment horizontal="center" vertical="center"/>
    </xf>
    <xf numFmtId="0" fontId="7" fillId="13" borderId="1" xfId="0" quotePrefix="1" applyFont="1" applyFill="1" applyBorder="1" applyAlignment="1">
      <alignment horizontal="center" vertical="center"/>
    </xf>
    <xf numFmtId="0" fontId="7" fillId="12" borderId="1" xfId="0" quotePrefix="1" applyFont="1" applyFill="1" applyBorder="1" applyAlignment="1">
      <alignment horizontal="center" vertical="center" wrapText="1"/>
    </xf>
    <xf numFmtId="0" fontId="7" fillId="10" borderId="1" xfId="0" quotePrefix="1" applyNumberFormat="1" applyFont="1" applyFill="1" applyBorder="1" applyAlignment="1">
      <alignment horizontal="center" vertical="center"/>
    </xf>
    <xf numFmtId="0" fontId="7" fillId="11" borderId="1" xfId="0" quotePrefix="1" applyNumberFormat="1" applyFont="1" applyFill="1" applyBorder="1" applyAlignment="1">
      <alignment horizontal="center" vertical="center"/>
    </xf>
    <xf numFmtId="0" fontId="7" fillId="13" borderId="1" xfId="0" quotePrefix="1" applyNumberFormat="1" applyFont="1" applyFill="1" applyBorder="1" applyAlignment="1">
      <alignment horizontal="center" vertical="center"/>
    </xf>
    <xf numFmtId="0" fontId="7" fillId="12" borderId="1" xfId="0" quotePrefix="1" applyNumberFormat="1" applyFont="1" applyFill="1" applyBorder="1" applyAlignment="1">
      <alignment horizontal="center" vertical="center" wrapText="1"/>
    </xf>
    <xf numFmtId="0" fontId="7" fillId="11" borderId="1" xfId="0" quotePrefix="1" applyNumberFormat="1" applyFont="1" applyFill="1" applyBorder="1" applyAlignment="1">
      <alignment horizontal="center" vertical="center"/>
    </xf>
    <xf numFmtId="0" fontId="7" fillId="16" borderId="1" xfId="0" quotePrefix="1" applyFont="1" applyFill="1" applyBorder="1" applyAlignment="1">
      <alignment horizontal="center" vertical="center"/>
    </xf>
    <xf numFmtId="0" fontId="7" fillId="16" borderId="1" xfId="0" quotePrefix="1" applyNumberFormat="1" applyFont="1" applyFill="1" applyBorder="1" applyAlignment="1">
      <alignment horizontal="center" vertical="center"/>
    </xf>
    <xf numFmtId="0" fontId="0" fillId="0" borderId="8" xfId="0" quotePrefix="1" applyNumberFormat="1" applyFont="1" applyBorder="1" applyAlignment="1">
      <alignment horizontal="left"/>
    </xf>
    <xf numFmtId="0" fontId="0" fillId="0" borderId="0" xfId="0" applyProtection="1"/>
    <xf numFmtId="0" fontId="9" fillId="0" borderId="0" xfId="0" applyFont="1" applyProtection="1"/>
    <xf numFmtId="0" fontId="0" fillId="0" borderId="0" xfId="0" applyProtection="1">
      <protection locked="0"/>
    </xf>
    <xf numFmtId="0" fontId="9" fillId="23" borderId="1" xfId="0" applyFont="1" applyFill="1" applyBorder="1" applyAlignment="1" applyProtection="1">
      <alignment horizontal="center"/>
    </xf>
    <xf numFmtId="0" fontId="17" fillId="0" borderId="0" xfId="0" applyFont="1" applyProtection="1"/>
    <xf numFmtId="0" fontId="0" fillId="0" borderId="12" xfId="0" applyFont="1" applyFill="1" applyBorder="1" applyAlignment="1">
      <alignment horizontal="left"/>
    </xf>
    <xf numFmtId="0" fontId="3" fillId="0" borderId="0" xfId="0" applyFont="1" applyProtection="1"/>
    <xf numFmtId="0" fontId="0" fillId="23" borderId="58" xfId="0" applyFill="1" applyBorder="1" applyAlignment="1" applyProtection="1">
      <alignment horizontal="center" vertical="center"/>
    </xf>
    <xf numFmtId="0" fontId="0" fillId="23" borderId="60" xfId="0" applyFill="1" applyBorder="1" applyAlignment="1" applyProtection="1">
      <alignment horizontal="center" vertical="center" wrapText="1"/>
    </xf>
    <xf numFmtId="0" fontId="0" fillId="23" borderId="59" xfId="0" applyFill="1" applyBorder="1" applyAlignment="1" applyProtection="1">
      <alignment horizontal="center" vertical="center" wrapText="1"/>
    </xf>
    <xf numFmtId="0" fontId="0" fillId="0" borderId="54" xfId="0" applyFill="1" applyBorder="1" applyAlignment="1" applyProtection="1">
      <alignment horizontal="center"/>
      <protection locked="0"/>
    </xf>
    <xf numFmtId="0" fontId="0" fillId="0" borderId="32" xfId="0" applyFill="1" applyBorder="1" applyAlignment="1" applyProtection="1">
      <alignment horizontal="center"/>
      <protection locked="0"/>
    </xf>
    <xf numFmtId="0" fontId="0" fillId="0" borderId="53" xfId="0" applyFill="1" applyBorder="1" applyAlignment="1" applyProtection="1">
      <alignment horizontal="center"/>
      <protection locked="0"/>
    </xf>
    <xf numFmtId="0" fontId="0" fillId="0" borderId="33" xfId="0" applyFill="1" applyBorder="1" applyAlignment="1" applyProtection="1">
      <alignment horizontal="center"/>
      <protection locked="0"/>
    </xf>
    <xf numFmtId="0" fontId="0" fillId="0" borderId="61" xfId="0" applyFill="1" applyBorder="1" applyAlignment="1" applyProtection="1">
      <alignment horizontal="center"/>
      <protection locked="0"/>
    </xf>
    <xf numFmtId="0" fontId="0" fillId="23" borderId="62" xfId="0" applyFill="1" applyBorder="1" applyAlignment="1" applyProtection="1">
      <alignment horizontal="center"/>
    </xf>
    <xf numFmtId="0" fontId="9" fillId="23" borderId="63" xfId="0" applyFont="1" applyFill="1" applyBorder="1" applyAlignment="1" applyProtection="1">
      <alignment horizontal="center"/>
    </xf>
    <xf numFmtId="0" fontId="9" fillId="23" borderId="62" xfId="0" applyFont="1" applyFill="1" applyBorder="1" applyAlignment="1" applyProtection="1">
      <alignment horizontal="center"/>
    </xf>
    <xf numFmtId="0" fontId="9" fillId="23" borderId="25" xfId="0" applyFont="1" applyFill="1" applyBorder="1" applyAlignment="1" applyProtection="1">
      <alignment horizontal="center"/>
    </xf>
    <xf numFmtId="0" fontId="0" fillId="23" borderId="32" xfId="0" applyFill="1" applyBorder="1" applyAlignment="1" applyProtection="1">
      <alignment horizontal="center"/>
    </xf>
    <xf numFmtId="0" fontId="9" fillId="23" borderId="53" xfId="0" applyFont="1" applyFill="1" applyBorder="1" applyAlignment="1" applyProtection="1">
      <alignment horizontal="center"/>
    </xf>
    <xf numFmtId="0" fontId="9" fillId="23" borderId="32" xfId="0" applyFont="1" applyFill="1" applyBorder="1" applyAlignment="1" applyProtection="1">
      <alignment horizontal="center"/>
    </xf>
    <xf numFmtId="0" fontId="0" fillId="23" borderId="28" xfId="0" applyFill="1" applyBorder="1" applyProtection="1"/>
    <xf numFmtId="0" fontId="0" fillId="0" borderId="0" xfId="0" applyFill="1" applyProtection="1"/>
    <xf numFmtId="10" fontId="9" fillId="23" borderId="64" xfId="0" applyNumberFormat="1" applyFont="1" applyFill="1" applyBorder="1" applyAlignment="1" applyProtection="1">
      <alignment horizontal="center"/>
    </xf>
    <xf numFmtId="10" fontId="9" fillId="23" borderId="28" xfId="0" applyNumberFormat="1" applyFont="1" applyFill="1" applyBorder="1" applyAlignment="1" applyProtection="1">
      <alignment horizontal="center"/>
    </xf>
    <xf numFmtId="0" fontId="0" fillId="0" borderId="8" xfId="0" applyBorder="1" applyProtection="1"/>
    <xf numFmtId="0" fontId="0" fillId="0" borderId="10" xfId="0" applyBorder="1" applyProtection="1"/>
    <xf numFmtId="0" fontId="0" fillId="0" borderId="12" xfId="0" applyBorder="1" applyProtection="1"/>
    <xf numFmtId="0" fontId="0" fillId="0" borderId="9" xfId="0" applyBorder="1" applyProtection="1"/>
    <xf numFmtId="0" fontId="0" fillId="0" borderId="11" xfId="0" applyBorder="1" applyProtection="1"/>
    <xf numFmtId="0" fontId="0" fillId="0" borderId="13" xfId="0" applyBorder="1" applyProtection="1"/>
    <xf numFmtId="0" fontId="0" fillId="7" borderId="32" xfId="0" applyFill="1" applyBorder="1" applyAlignment="1" applyProtection="1">
      <alignment horizontal="center"/>
    </xf>
    <xf numFmtId="0" fontId="0" fillId="7" borderId="1" xfId="0" applyFill="1" applyBorder="1" applyAlignment="1" applyProtection="1">
      <alignment horizontal="center"/>
    </xf>
    <xf numFmtId="0" fontId="0" fillId="0" borderId="51" xfId="0" applyFill="1" applyBorder="1" applyProtection="1">
      <protection locked="0"/>
    </xf>
    <xf numFmtId="0" fontId="0" fillId="0" borderId="37" xfId="0" applyFill="1" applyBorder="1" applyProtection="1">
      <protection locked="0"/>
    </xf>
    <xf numFmtId="0" fontId="0" fillId="0" borderId="66" xfId="0" applyFill="1" applyBorder="1" applyProtection="1">
      <protection locked="0"/>
    </xf>
    <xf numFmtId="0" fontId="0" fillId="23" borderId="67" xfId="0" applyFill="1" applyBorder="1" applyAlignment="1" applyProtection="1">
      <alignment horizontal="center" vertical="center"/>
    </xf>
    <xf numFmtId="0" fontId="0" fillId="23" borderId="68" xfId="0" applyFill="1" applyBorder="1" applyAlignment="1" applyProtection="1">
      <alignment horizontal="center" vertical="center"/>
    </xf>
    <xf numFmtId="0" fontId="0" fillId="0" borderId="62" xfId="0" applyFill="1" applyBorder="1" applyAlignment="1" applyProtection="1">
      <alignment horizontal="center"/>
      <protection locked="0"/>
    </xf>
    <xf numFmtId="0" fontId="0" fillId="0" borderId="63" xfId="0" applyFill="1" applyBorder="1" applyAlignment="1" applyProtection="1">
      <alignment horizontal="center"/>
      <protection locked="0"/>
    </xf>
    <xf numFmtId="0" fontId="9" fillId="23" borderId="64" xfId="0" applyFont="1" applyFill="1" applyBorder="1" applyAlignment="1" applyProtection="1">
      <alignment horizontal="center"/>
    </xf>
    <xf numFmtId="0" fontId="0" fillId="7" borderId="62" xfId="0" applyFill="1" applyBorder="1" applyAlignment="1" applyProtection="1">
      <alignment horizontal="center"/>
    </xf>
    <xf numFmtId="0" fontId="0" fillId="7" borderId="25" xfId="0" applyFill="1" applyBorder="1" applyAlignment="1" applyProtection="1">
      <alignment horizontal="center"/>
    </xf>
    <xf numFmtId="0" fontId="9" fillId="23" borderId="28" xfId="0" applyFont="1" applyFill="1" applyBorder="1" applyAlignment="1" applyProtection="1">
      <alignment horizontal="center"/>
    </xf>
    <xf numFmtId="10" fontId="9" fillId="23" borderId="65" xfId="0" applyNumberFormat="1" applyFont="1" applyFill="1" applyBorder="1" applyAlignment="1" applyProtection="1">
      <alignment horizontal="center"/>
    </xf>
    <xf numFmtId="0" fontId="0" fillId="0" borderId="0" xfId="0" applyBorder="1" applyAlignment="1">
      <alignment wrapText="1"/>
    </xf>
    <xf numFmtId="0" fontId="0" fillId="0" borderId="0" xfId="0" quotePrefix="1" applyAlignment="1">
      <alignment horizontal="left" vertical="top"/>
    </xf>
    <xf numFmtId="0" fontId="0" fillId="0" borderId="0" xfId="0" applyFont="1" applyBorder="1"/>
    <xf numFmtId="0" fontId="6" fillId="0" borderId="0" xfId="0" quotePrefix="1" applyFont="1" applyBorder="1" applyAlignment="1">
      <alignment horizontal="left" vertical="top"/>
    </xf>
    <xf numFmtId="0" fontId="0" fillId="0" borderId="0" xfId="0" applyBorder="1" applyAlignment="1">
      <alignment vertical="top"/>
    </xf>
    <xf numFmtId="0" fontId="9" fillId="0" borderId="0" xfId="0" applyFont="1" applyBorder="1" applyAlignment="1">
      <alignment vertical="top" wrapText="1"/>
    </xf>
    <xf numFmtId="0" fontId="0" fillId="0" borderId="14" xfId="0" applyBorder="1"/>
    <xf numFmtId="0" fontId="1" fillId="0" borderId="0" xfId="0" applyFont="1"/>
    <xf numFmtId="0" fontId="1" fillId="0" borderId="6" xfId="0" applyFont="1" applyBorder="1"/>
    <xf numFmtId="0" fontId="0" fillId="0" borderId="6" xfId="0" applyBorder="1"/>
    <xf numFmtId="0" fontId="29" fillId="0" borderId="0" xfId="0" applyFont="1"/>
    <xf numFmtId="0" fontId="30" fillId="0" borderId="0" xfId="0" applyFont="1"/>
    <xf numFmtId="0" fontId="9" fillId="23" borderId="52" xfId="0" applyFont="1" applyFill="1" applyBorder="1" applyAlignment="1" applyProtection="1">
      <alignment vertical="center"/>
    </xf>
    <xf numFmtId="0" fontId="13" fillId="0" borderId="0" xfId="0" applyFont="1" applyFill="1" applyBorder="1" applyAlignment="1">
      <alignment horizontal="left"/>
    </xf>
    <xf numFmtId="0" fontId="32" fillId="27" borderId="51" xfId="2" applyBorder="1" applyProtection="1">
      <protection locked="0"/>
    </xf>
    <xf numFmtId="0" fontId="9" fillId="23" borderId="52" xfId="0" applyFont="1" applyFill="1" applyBorder="1" applyAlignment="1" applyProtection="1">
      <alignment horizontal="center" vertical="center"/>
    </xf>
    <xf numFmtId="0" fontId="0" fillId="0" borderId="8" xfId="0" applyNumberFormat="1" applyFont="1" applyFill="1" applyBorder="1" applyAlignment="1">
      <alignment horizontal="left" vertical="center"/>
    </xf>
    <xf numFmtId="0" fontId="7" fillId="0" borderId="9" xfId="0" applyNumberFormat="1" applyFont="1" applyFill="1" applyBorder="1" applyAlignment="1">
      <alignment horizontal="center" vertical="center"/>
    </xf>
    <xf numFmtId="0" fontId="0" fillId="0" borderId="10" xfId="0" applyFont="1" applyFill="1" applyBorder="1" applyAlignment="1">
      <alignment horizontal="left" vertical="center" wrapText="1"/>
    </xf>
    <xf numFmtId="0" fontId="0" fillId="0" borderId="11" xfId="0" applyFill="1" applyBorder="1" applyAlignment="1">
      <alignment horizontal="center" vertical="center" wrapText="1"/>
    </xf>
    <xf numFmtId="0" fontId="0" fillId="0" borderId="10" xfId="0" applyFont="1" applyFill="1" applyBorder="1" applyAlignment="1">
      <alignment horizontal="left"/>
    </xf>
    <xf numFmtId="0" fontId="0" fillId="0" borderId="12" xfId="0" applyNumberFormat="1" applyFont="1" applyFill="1" applyBorder="1" applyAlignment="1">
      <alignment horizontal="left" vertical="center"/>
    </xf>
    <xf numFmtId="0" fontId="7" fillId="0" borderId="9" xfId="0" applyFont="1" applyFill="1" applyBorder="1" applyAlignment="1">
      <alignment horizontal="center" vertical="center"/>
    </xf>
    <xf numFmtId="0" fontId="0" fillId="0" borderId="10" xfId="0" applyNumberFormat="1" applyFont="1" applyFill="1" applyBorder="1" applyAlignment="1">
      <alignment horizontal="left" vertical="center"/>
    </xf>
    <xf numFmtId="0" fontId="7" fillId="0" borderId="11" xfId="0" applyNumberFormat="1" applyFont="1" applyFill="1" applyBorder="1" applyAlignment="1">
      <alignment horizontal="center" vertical="center"/>
    </xf>
    <xf numFmtId="0" fontId="0" fillId="0" borderId="12" xfId="0" applyFont="1" applyFill="1" applyBorder="1" applyAlignment="1">
      <alignment horizontal="left" vertical="center" wrapText="1"/>
    </xf>
    <xf numFmtId="0" fontId="0" fillId="0" borderId="13" xfId="0" applyFill="1" applyBorder="1" applyAlignment="1">
      <alignment horizontal="center" vertical="center" wrapText="1"/>
    </xf>
    <xf numFmtId="0" fontId="0" fillId="0" borderId="27" xfId="0" applyFill="1" applyBorder="1" applyAlignment="1" applyProtection="1">
      <alignment horizontal="center"/>
      <protection locked="0"/>
    </xf>
    <xf numFmtId="0" fontId="0" fillId="7" borderId="27" xfId="0" applyFill="1" applyBorder="1" applyAlignment="1" applyProtection="1">
      <alignment horizontal="center"/>
    </xf>
    <xf numFmtId="0" fontId="0" fillId="7" borderId="5" xfId="0" applyFill="1" applyBorder="1" applyAlignment="1" applyProtection="1">
      <alignment horizontal="center"/>
    </xf>
    <xf numFmtId="0" fontId="7" fillId="0" borderId="37" xfId="0" applyFont="1" applyFill="1" applyBorder="1" applyProtection="1">
      <protection locked="0"/>
    </xf>
    <xf numFmtId="0" fontId="7" fillId="0" borderId="51" xfId="0" applyFont="1" applyFill="1" applyBorder="1" applyProtection="1">
      <protection locked="0"/>
    </xf>
    <xf numFmtId="0" fontId="7" fillId="0" borderId="11" xfId="0" applyFont="1" applyFill="1" applyBorder="1" applyAlignment="1">
      <alignment horizontal="center" vertical="center"/>
    </xf>
    <xf numFmtId="0" fontId="0" fillId="0" borderId="69" xfId="0" applyFill="1" applyBorder="1" applyAlignment="1" applyProtection="1">
      <alignment horizontal="center"/>
      <protection locked="0"/>
    </xf>
    <xf numFmtId="0" fontId="0" fillId="0" borderId="71" xfId="0" applyFill="1" applyBorder="1" applyAlignment="1" applyProtection="1">
      <alignment horizontal="center"/>
      <protection locked="0"/>
    </xf>
    <xf numFmtId="0" fontId="0" fillId="7" borderId="69" xfId="0" applyFill="1" applyBorder="1" applyAlignment="1" applyProtection="1">
      <alignment horizontal="center"/>
    </xf>
    <xf numFmtId="0" fontId="0" fillId="7" borderId="70" xfId="0" applyFill="1" applyBorder="1" applyAlignment="1" applyProtection="1">
      <alignment horizontal="center"/>
    </xf>
    <xf numFmtId="0" fontId="7" fillId="2" borderId="55" xfId="0" applyFont="1" applyFill="1" applyBorder="1" applyAlignment="1" applyProtection="1">
      <alignment vertical="center"/>
      <protection locked="0"/>
    </xf>
    <xf numFmtId="0" fontId="7" fillId="2" borderId="57" xfId="0" applyFont="1" applyFill="1" applyBorder="1" applyAlignment="1" applyProtection="1">
      <alignment vertical="center"/>
      <protection locked="0"/>
    </xf>
    <xf numFmtId="0" fontId="0" fillId="0" borderId="53" xfId="0" applyFill="1" applyBorder="1" applyAlignment="1" applyProtection="1">
      <protection locked="0"/>
    </xf>
    <xf numFmtId="0" fontId="0" fillId="0" borderId="38" xfId="0" applyFill="1" applyBorder="1" applyProtection="1">
      <protection locked="0"/>
    </xf>
    <xf numFmtId="0" fontId="0" fillId="0" borderId="28" xfId="0" applyFill="1" applyBorder="1" applyAlignment="1" applyProtection="1">
      <alignment horizontal="center"/>
      <protection locked="0"/>
    </xf>
    <xf numFmtId="0" fontId="0" fillId="0" borderId="64" xfId="0" applyFill="1" applyBorder="1" applyAlignment="1" applyProtection="1">
      <alignment horizontal="center"/>
      <protection locked="0"/>
    </xf>
    <xf numFmtId="0" fontId="0" fillId="7" borderId="28" xfId="0" applyFill="1" applyBorder="1" applyAlignment="1" applyProtection="1">
      <alignment horizontal="center"/>
    </xf>
    <xf numFmtId="0" fontId="0" fillId="7" borderId="65" xfId="0" applyFill="1" applyBorder="1" applyAlignment="1" applyProtection="1">
      <alignment horizontal="center"/>
    </xf>
    <xf numFmtId="0" fontId="9" fillId="0" borderId="0" xfId="0" applyFont="1" applyAlignment="1" applyProtection="1">
      <alignment horizontal="left"/>
    </xf>
    <xf numFmtId="0" fontId="9" fillId="23" borderId="52" xfId="0" applyFont="1" applyFill="1" applyBorder="1" applyAlignment="1" applyProtection="1">
      <alignment horizontal="center" vertical="center" wrapText="1"/>
    </xf>
    <xf numFmtId="0" fontId="31" fillId="0" borderId="0" xfId="0" applyFont="1" applyProtection="1"/>
    <xf numFmtId="0" fontId="9" fillId="0" borderId="15" xfId="0" applyFont="1" applyBorder="1" applyProtection="1"/>
    <xf numFmtId="0" fontId="0" fillId="0" borderId="18" xfId="0" applyBorder="1" applyProtection="1"/>
    <xf numFmtId="0" fontId="6" fillId="19" borderId="0" xfId="0" applyFont="1" applyFill="1" applyBorder="1" applyProtection="1"/>
    <xf numFmtId="0" fontId="0" fillId="0" borderId="0" xfId="0" applyBorder="1" applyProtection="1"/>
    <xf numFmtId="0" fontId="0" fillId="12" borderId="0" xfId="0" applyFill="1" applyBorder="1" applyProtection="1"/>
    <xf numFmtId="0" fontId="9" fillId="0" borderId="0" xfId="0" applyFont="1" applyBorder="1" applyProtection="1"/>
    <xf numFmtId="0" fontId="0" fillId="26" borderId="0" xfId="0" applyFill="1" applyBorder="1" applyProtection="1"/>
    <xf numFmtId="0" fontId="0" fillId="3" borderId="0" xfId="0" applyFill="1" applyBorder="1" applyProtection="1"/>
    <xf numFmtId="0" fontId="0" fillId="0" borderId="20" xfId="0" applyBorder="1" applyProtection="1"/>
    <xf numFmtId="0" fontId="0" fillId="18" borderId="21" xfId="0" applyFill="1" applyBorder="1" applyProtection="1"/>
    <xf numFmtId="0" fontId="9" fillId="0" borderId="21" xfId="0" applyFont="1" applyBorder="1" applyProtection="1"/>
    <xf numFmtId="0" fontId="0" fillId="0" borderId="21" xfId="0" applyBorder="1" applyProtection="1"/>
    <xf numFmtId="0" fontId="33" fillId="2" borderId="57" xfId="0" applyFont="1" applyFill="1" applyBorder="1" applyAlignment="1" applyProtection="1">
      <alignment vertical="center"/>
      <protection locked="0"/>
    </xf>
    <xf numFmtId="9" fontId="9" fillId="24" borderId="19" xfId="0" applyNumberFormat="1" applyFont="1" applyFill="1" applyBorder="1" applyAlignment="1" applyProtection="1">
      <alignment horizontal="right"/>
    </xf>
    <xf numFmtId="9" fontId="9" fillId="25" borderId="19" xfId="0" applyNumberFormat="1" applyFont="1" applyFill="1" applyBorder="1" applyAlignment="1" applyProtection="1">
      <alignment horizontal="right"/>
    </xf>
    <xf numFmtId="9" fontId="9" fillId="3" borderId="19" xfId="0" applyNumberFormat="1" applyFont="1" applyFill="1" applyBorder="1" applyAlignment="1" applyProtection="1">
      <alignment horizontal="right"/>
    </xf>
    <xf numFmtId="9" fontId="9" fillId="26" borderId="19" xfId="0" applyNumberFormat="1" applyFont="1" applyFill="1" applyBorder="1" applyAlignment="1" applyProtection="1">
      <alignment horizontal="right"/>
    </xf>
    <xf numFmtId="9" fontId="9" fillId="12" borderId="22" xfId="0" applyNumberFormat="1" applyFont="1" applyFill="1" applyBorder="1" applyAlignment="1" applyProtection="1">
      <alignment horizontal="right"/>
    </xf>
    <xf numFmtId="0" fontId="0" fillId="0" borderId="9" xfId="0" applyFont="1" applyFill="1" applyBorder="1"/>
    <xf numFmtId="9" fontId="9" fillId="24" borderId="72" xfId="0" applyNumberFormat="1" applyFont="1" applyFill="1" applyBorder="1" applyAlignment="1" applyProtection="1">
      <alignment horizontal="right"/>
    </xf>
    <xf numFmtId="9" fontId="9" fillId="25" borderId="73" xfId="0" applyNumberFormat="1" applyFont="1" applyFill="1" applyBorder="1" applyAlignment="1" applyProtection="1">
      <alignment horizontal="right"/>
    </xf>
    <xf numFmtId="9" fontId="9" fillId="3" borderId="73" xfId="0" applyNumberFormat="1" applyFont="1" applyFill="1" applyBorder="1" applyAlignment="1" applyProtection="1">
      <alignment horizontal="right"/>
    </xf>
    <xf numFmtId="9" fontId="9" fillId="26" borderId="73" xfId="0" applyNumberFormat="1" applyFont="1" applyFill="1" applyBorder="1" applyAlignment="1" applyProtection="1">
      <alignment horizontal="right"/>
    </xf>
    <xf numFmtId="9" fontId="9" fillId="12" borderId="5" xfId="0" applyNumberFormat="1" applyFont="1" applyFill="1" applyBorder="1" applyAlignment="1" applyProtection="1">
      <alignment horizontal="right"/>
    </xf>
    <xf numFmtId="0" fontId="0" fillId="0" borderId="11" xfId="0" applyFont="1" applyBorder="1" applyProtection="1"/>
    <xf numFmtId="0" fontId="0" fillId="0" borderId="13" xfId="0" applyFont="1" applyBorder="1" applyProtection="1"/>
    <xf numFmtId="16" fontId="7" fillId="16" borderId="1" xfId="0" quotePrefix="1" applyNumberFormat="1" applyFont="1" applyFill="1" applyBorder="1" applyAlignment="1">
      <alignment horizontal="center" vertical="center"/>
    </xf>
    <xf numFmtId="0" fontId="9" fillId="0" borderId="0" xfId="0" applyFont="1" applyFill="1" applyBorder="1" applyAlignment="1">
      <alignment horizontal="right" vertical="top"/>
    </xf>
    <xf numFmtId="0" fontId="9" fillId="0" borderId="0" xfId="0" applyFont="1" applyAlignment="1">
      <alignment horizontal="right" vertical="top" wrapText="1"/>
    </xf>
    <xf numFmtId="0" fontId="12" fillId="0" borderId="0" xfId="0" applyFont="1" applyBorder="1" applyAlignment="1">
      <alignment vertical="top"/>
    </xf>
    <xf numFmtId="0" fontId="37" fillId="0" borderId="0" xfId="0" quotePrefix="1" applyFont="1" applyBorder="1" applyAlignment="1">
      <alignment horizontal="left" vertical="top"/>
    </xf>
    <xf numFmtId="0" fontId="28" fillId="0" borderId="0" xfId="0" applyFont="1" applyBorder="1" applyAlignment="1">
      <alignment horizontal="right" vertical="top" wrapText="1"/>
    </xf>
    <xf numFmtId="0" fontId="38" fillId="0" borderId="0" xfId="0" applyFont="1"/>
    <xf numFmtId="0" fontId="22" fillId="0" borderId="0" xfId="0" applyFont="1" applyAlignment="1">
      <alignment horizontal="right" vertical="center"/>
    </xf>
    <xf numFmtId="0" fontId="22" fillId="0" borderId="0" xfId="0" applyFont="1" applyAlignment="1">
      <alignment horizontal="right"/>
    </xf>
    <xf numFmtId="0" fontId="0" fillId="28" borderId="8" xfId="0" applyFill="1" applyBorder="1"/>
    <xf numFmtId="0" fontId="0" fillId="28" borderId="9" xfId="0" applyFill="1" applyBorder="1"/>
    <xf numFmtId="0" fontId="0" fillId="28" borderId="10" xfId="0" applyFill="1" applyBorder="1"/>
    <xf numFmtId="0" fontId="0" fillId="28" borderId="11" xfId="0" applyFill="1" applyBorder="1"/>
    <xf numFmtId="0" fontId="0" fillId="28" borderId="12" xfId="0" applyFill="1" applyBorder="1"/>
    <xf numFmtId="0" fontId="0" fillId="28" borderId="13" xfId="0" applyFill="1" applyBorder="1"/>
    <xf numFmtId="0" fontId="0" fillId="0" borderId="0" xfId="0" applyBorder="1" applyAlignment="1">
      <alignment horizontal="left" vertical="top" wrapText="1"/>
    </xf>
    <xf numFmtId="0" fontId="0" fillId="0" borderId="0" xfId="0" applyAlignment="1">
      <alignment horizontal="left" vertical="top" wrapText="1"/>
    </xf>
    <xf numFmtId="0" fontId="31" fillId="0" borderId="0" xfId="0" applyFont="1" applyAlignment="1">
      <alignment horizontal="left" vertical="top" wrapText="1"/>
    </xf>
    <xf numFmtId="0" fontId="0" fillId="0" borderId="0" xfId="0" quotePrefix="1" applyProtection="1"/>
    <xf numFmtId="0" fontId="0" fillId="0" borderId="0" xfId="0" applyFill="1" applyBorder="1" applyProtection="1"/>
    <xf numFmtId="0" fontId="0" fillId="0" borderId="0" xfId="0" applyAlignment="1" applyProtection="1">
      <alignment wrapText="1"/>
    </xf>
    <xf numFmtId="0" fontId="18" fillId="0" borderId="0" xfId="0" applyFont="1" applyProtection="1"/>
    <xf numFmtId="0" fontId="5" fillId="0" borderId="0" xfId="0" applyFont="1" applyBorder="1" applyAlignment="1" applyProtection="1">
      <alignment wrapText="1"/>
    </xf>
    <xf numFmtId="0" fontId="5" fillId="0" borderId="0" xfId="0" applyFont="1" applyBorder="1" applyAlignment="1" applyProtection="1">
      <alignment horizontal="right" vertical="center" wrapText="1"/>
    </xf>
    <xf numFmtId="0" fontId="16" fillId="2" borderId="23" xfId="0" applyNumberFormat="1" applyFont="1" applyFill="1" applyBorder="1" applyAlignment="1" applyProtection="1">
      <alignment horizontal="left" vertical="center"/>
    </xf>
    <xf numFmtId="0" fontId="18" fillId="0" borderId="0" xfId="0" applyFont="1" applyAlignment="1" applyProtection="1">
      <alignment vertical="center"/>
    </xf>
    <xf numFmtId="0" fontId="14" fillId="0" borderId="0" xfId="0" applyFont="1" applyAlignment="1" applyProtection="1">
      <alignment vertical="center"/>
    </xf>
    <xf numFmtId="0" fontId="21" fillId="2" borderId="2" xfId="0" applyFont="1" applyFill="1" applyBorder="1" applyAlignment="1" applyProtection="1">
      <alignment horizontal="left" vertical="center" wrapText="1"/>
    </xf>
    <xf numFmtId="0" fontId="21" fillId="2" borderId="29" xfId="0" applyFont="1" applyFill="1" applyBorder="1" applyAlignment="1" applyProtection="1">
      <alignment horizontal="left" vertical="center" wrapText="1"/>
    </xf>
    <xf numFmtId="0" fontId="19" fillId="19" borderId="18" xfId="0" applyFont="1" applyFill="1" applyBorder="1" applyAlignment="1" applyProtection="1">
      <alignment horizontal="left" vertical="center" wrapText="1"/>
    </xf>
    <xf numFmtId="0" fontId="19" fillId="19" borderId="11" xfId="0" applyFont="1" applyFill="1" applyBorder="1" applyAlignment="1" applyProtection="1">
      <alignment horizontal="left" vertical="center" wrapText="1"/>
    </xf>
    <xf numFmtId="0" fontId="19" fillId="19" borderId="10" xfId="0" applyFont="1" applyFill="1" applyBorder="1" applyAlignment="1" applyProtection="1">
      <alignment horizontal="left" vertical="center" wrapText="1"/>
    </xf>
    <xf numFmtId="0" fontId="6" fillId="19" borderId="10" xfId="0" applyFont="1" applyFill="1" applyBorder="1" applyAlignment="1" applyProtection="1">
      <alignment horizontal="left" vertical="center" wrapText="1"/>
    </xf>
    <xf numFmtId="0" fontId="6" fillId="19" borderId="0" xfId="0" applyFont="1" applyFill="1" applyBorder="1" applyAlignment="1" applyProtection="1">
      <alignment horizontal="left" vertical="center" wrapText="1"/>
    </xf>
    <xf numFmtId="0" fontId="6" fillId="19" borderId="19" xfId="0" applyFont="1" applyFill="1" applyBorder="1" applyAlignment="1" applyProtection="1">
      <alignment horizontal="left" vertical="center" wrapText="1"/>
    </xf>
    <xf numFmtId="0" fontId="16" fillId="2" borderId="15" xfId="0" applyNumberFormat="1" applyFont="1" applyFill="1" applyBorder="1" applyAlignment="1" applyProtection="1">
      <alignment horizontal="left" vertical="center"/>
    </xf>
    <xf numFmtId="0" fontId="5" fillId="7" borderId="41" xfId="0" applyFont="1" applyFill="1" applyBorder="1" applyAlignment="1" applyProtection="1">
      <alignment horizontal="center" vertical="center" wrapText="1"/>
    </xf>
    <xf numFmtId="0" fontId="16" fillId="2" borderId="18" xfId="0" applyNumberFormat="1" applyFont="1" applyFill="1" applyBorder="1" applyAlignment="1" applyProtection="1">
      <alignment horizontal="left" vertical="center"/>
    </xf>
    <xf numFmtId="0" fontId="7" fillId="2" borderId="0" xfId="0" applyFont="1" applyFill="1" applyBorder="1" applyAlignment="1" applyProtection="1">
      <alignment horizontal="left" vertical="center" wrapText="1"/>
    </xf>
    <xf numFmtId="0" fontId="25" fillId="2" borderId="1" xfId="0" quotePrefix="1" applyFont="1" applyFill="1" applyBorder="1" applyAlignment="1" applyProtection="1">
      <alignment horizontal="center" vertical="center" wrapText="1"/>
    </xf>
    <xf numFmtId="0" fontId="25" fillId="2" borderId="53" xfId="0" quotePrefix="1" applyFont="1" applyFill="1" applyBorder="1" applyAlignment="1" applyProtection="1">
      <alignment horizontal="center" vertical="center" wrapText="1"/>
    </xf>
    <xf numFmtId="0" fontId="5" fillId="7" borderId="42" xfId="0" applyFont="1" applyFill="1" applyBorder="1" applyAlignment="1" applyProtection="1">
      <alignment horizontal="center" vertical="center" wrapText="1"/>
    </xf>
    <xf numFmtId="0" fontId="21" fillId="0" borderId="0" xfId="0" applyFont="1" applyProtection="1"/>
    <xf numFmtId="0" fontId="21" fillId="0" borderId="32" xfId="0" applyNumberFormat="1" applyFont="1" applyFill="1" applyBorder="1" applyAlignment="1" applyProtection="1">
      <alignment horizontal="left" vertical="center"/>
    </xf>
    <xf numFmtId="0" fontId="21" fillId="7" borderId="5" xfId="0" applyFont="1" applyFill="1" applyBorder="1" applyAlignment="1" applyProtection="1">
      <alignment horizontal="center" vertical="center" wrapText="1"/>
    </xf>
    <xf numFmtId="0" fontId="21" fillId="7" borderId="54" xfId="0" applyFont="1" applyFill="1" applyBorder="1" applyAlignment="1" applyProtection="1">
      <alignment horizontal="center" vertical="center" wrapText="1"/>
    </xf>
    <xf numFmtId="0" fontId="5" fillId="7" borderId="37" xfId="0" quotePrefix="1" applyFont="1" applyFill="1" applyBorder="1" applyAlignment="1" applyProtection="1">
      <alignment horizontal="center" vertical="center" wrapText="1"/>
    </xf>
    <xf numFmtId="0" fontId="11" fillId="7" borderId="1" xfId="0" applyFont="1" applyFill="1" applyBorder="1" applyProtection="1"/>
    <xf numFmtId="9" fontId="21" fillId="7" borderId="1" xfId="0" applyNumberFormat="1" applyFont="1" applyFill="1" applyBorder="1" applyAlignment="1" applyProtection="1">
      <alignment horizontal="center" vertical="center" wrapText="1"/>
    </xf>
    <xf numFmtId="9" fontId="21" fillId="7" borderId="53" xfId="0" applyNumberFormat="1" applyFont="1" applyFill="1" applyBorder="1" applyAlignment="1" applyProtection="1">
      <alignment horizontal="center" vertical="center" wrapText="1"/>
    </xf>
    <xf numFmtId="1" fontId="21" fillId="7" borderId="1" xfId="0" applyNumberFormat="1" applyFont="1" applyFill="1" applyBorder="1" applyAlignment="1" applyProtection="1">
      <alignment horizontal="center" vertical="center" wrapText="1"/>
    </xf>
    <xf numFmtId="0" fontId="27" fillId="7" borderId="42" xfId="0" applyFont="1" applyFill="1" applyBorder="1" applyAlignment="1" applyProtection="1">
      <alignment horizontal="center" vertical="center" wrapText="1"/>
    </xf>
    <xf numFmtId="0" fontId="0" fillId="0" borderId="0" xfId="0" applyAlignment="1" applyProtection="1">
      <alignment vertical="center"/>
    </xf>
    <xf numFmtId="0" fontId="11" fillId="7" borderId="28" xfId="0" applyNumberFormat="1" applyFont="1" applyFill="1" applyBorder="1" applyAlignment="1" applyProtection="1">
      <alignment vertical="center" wrapText="1"/>
    </xf>
    <xf numFmtId="0" fontId="10" fillId="6" borderId="44" xfId="0" applyFont="1" applyFill="1" applyBorder="1" applyAlignment="1" applyProtection="1">
      <alignment horizontal="center" vertical="center" wrapText="1"/>
    </xf>
    <xf numFmtId="0" fontId="0" fillId="19" borderId="45" xfId="0" applyFill="1" applyBorder="1" applyAlignment="1" applyProtection="1">
      <alignment vertical="center" wrapText="1"/>
    </xf>
    <xf numFmtId="0" fontId="0" fillId="19" borderId="13" xfId="0" applyFill="1" applyBorder="1" applyAlignment="1" applyProtection="1">
      <alignment vertical="center" wrapText="1"/>
    </xf>
    <xf numFmtId="0" fontId="0" fillId="19" borderId="12" xfId="0" applyFill="1" applyBorder="1" applyAlignment="1" applyProtection="1">
      <alignment vertical="center" wrapText="1"/>
    </xf>
    <xf numFmtId="0" fontId="0" fillId="19" borderId="52" xfId="0" applyFill="1" applyBorder="1" applyAlignment="1" applyProtection="1">
      <alignment vertical="center" wrapText="1"/>
    </xf>
    <xf numFmtId="0" fontId="0" fillId="19" borderId="5" xfId="0" applyFill="1" applyBorder="1" applyAlignment="1" applyProtection="1">
      <alignment vertical="center" wrapText="1"/>
    </xf>
    <xf numFmtId="0" fontId="0" fillId="19" borderId="52" xfId="0" applyFill="1" applyBorder="1" applyAlignment="1" applyProtection="1">
      <alignment horizontal="center" vertical="center" wrapText="1"/>
    </xf>
    <xf numFmtId="0" fontId="2" fillId="0" borderId="0" xfId="0" applyFont="1" applyProtection="1"/>
    <xf numFmtId="0" fontId="16" fillId="2" borderId="51" xfId="0" applyNumberFormat="1" applyFont="1" applyFill="1" applyBorder="1" applyAlignment="1" applyProtection="1">
      <alignment horizontal="left" vertical="center"/>
    </xf>
    <xf numFmtId="0" fontId="22" fillId="2" borderId="32" xfId="0" applyFont="1" applyFill="1" applyBorder="1" applyAlignment="1" applyProtection="1">
      <alignment horizontal="left" vertical="center" wrapText="1"/>
    </xf>
    <xf numFmtId="0" fontId="22" fillId="2" borderId="4" xfId="0" applyFont="1" applyFill="1" applyBorder="1" applyAlignment="1" applyProtection="1">
      <alignment horizontal="center" vertical="center" wrapText="1"/>
    </xf>
    <xf numFmtId="0" fontId="22" fillId="2" borderId="2" xfId="0" applyFont="1" applyFill="1" applyBorder="1" applyAlignment="1" applyProtection="1">
      <alignment vertical="center"/>
    </xf>
    <xf numFmtId="0" fontId="22" fillId="2" borderId="4" xfId="0" applyFont="1" applyFill="1" applyBorder="1" applyAlignment="1" applyProtection="1">
      <alignment horizontal="right" vertical="center"/>
    </xf>
    <xf numFmtId="0" fontId="5" fillId="2" borderId="42" xfId="0" applyFont="1" applyFill="1" applyBorder="1" applyAlignment="1" applyProtection="1">
      <alignment horizontal="center" vertical="center" wrapText="1"/>
    </xf>
    <xf numFmtId="0" fontId="21" fillId="0" borderId="32" xfId="0" applyFont="1" applyBorder="1" applyProtection="1"/>
    <xf numFmtId="0" fontId="21" fillId="7" borderId="32" xfId="0" applyFont="1" applyFill="1" applyBorder="1" applyProtection="1"/>
    <xf numFmtId="0" fontId="21" fillId="7" borderId="1" xfId="0" applyFont="1" applyFill="1" applyBorder="1" applyAlignment="1" applyProtection="1">
      <alignment horizontal="center" vertical="center"/>
    </xf>
    <xf numFmtId="0" fontId="22" fillId="7" borderId="8" xfId="0" applyFont="1" applyFill="1" applyBorder="1" applyAlignment="1" applyProtection="1">
      <alignment vertical="center"/>
    </xf>
    <xf numFmtId="164" fontId="22" fillId="7" borderId="9" xfId="0" applyNumberFormat="1" applyFont="1" applyFill="1" applyBorder="1" applyAlignment="1" applyProtection="1">
      <alignment vertical="center"/>
    </xf>
    <xf numFmtId="0" fontId="22" fillId="7" borderId="5" xfId="0" applyFont="1" applyFill="1" applyBorder="1" applyAlignment="1" applyProtection="1">
      <alignment horizontal="center" vertical="center" wrapText="1"/>
    </xf>
    <xf numFmtId="0" fontId="35" fillId="7" borderId="42" xfId="0" applyFont="1" applyFill="1" applyBorder="1" applyAlignment="1" applyProtection="1">
      <alignment horizontal="center" vertical="center" wrapText="1"/>
    </xf>
    <xf numFmtId="0" fontId="22" fillId="2" borderId="3" xfId="0" applyFont="1" applyFill="1" applyBorder="1" applyAlignment="1" applyProtection="1">
      <alignment horizontal="center" vertical="center" wrapText="1"/>
    </xf>
    <xf numFmtId="0" fontId="25" fillId="2" borderId="4" xfId="0" quotePrefix="1" applyFont="1" applyFill="1" applyBorder="1" applyAlignment="1" applyProtection="1">
      <alignment horizontal="center" vertical="center" wrapText="1"/>
    </xf>
    <xf numFmtId="0" fontId="11" fillId="0" borderId="0" xfId="0" applyFont="1" applyProtection="1"/>
    <xf numFmtId="0" fontId="21" fillId="7" borderId="1" xfId="0" applyFont="1" applyFill="1" applyBorder="1" applyAlignment="1" applyProtection="1">
      <alignment horizontal="left" vertical="center"/>
    </xf>
    <xf numFmtId="0" fontId="18" fillId="0" borderId="0" xfId="0" applyFont="1" applyBorder="1" applyProtection="1"/>
    <xf numFmtId="0" fontId="2" fillId="0" borderId="0" xfId="0" applyFont="1" applyBorder="1" applyProtection="1"/>
    <xf numFmtId="0" fontId="22" fillId="2" borderId="27" xfId="0" applyFont="1" applyFill="1" applyBorder="1" applyAlignment="1" applyProtection="1">
      <alignment horizontal="left" vertical="center"/>
    </xf>
    <xf numFmtId="0" fontId="22" fillId="2" borderId="5" xfId="0" applyFont="1" applyFill="1" applyBorder="1" applyAlignment="1" applyProtection="1">
      <alignment vertical="center"/>
    </xf>
    <xf numFmtId="0" fontId="22" fillId="2" borderId="12" xfId="0" applyFont="1" applyFill="1" applyBorder="1" applyAlignment="1" applyProtection="1">
      <alignment horizontal="center" vertical="center" wrapText="1"/>
    </xf>
    <xf numFmtId="0" fontId="5" fillId="2" borderId="43" xfId="0" applyFont="1" applyFill="1" applyBorder="1" applyAlignment="1" applyProtection="1">
      <alignment horizontal="center" vertical="center" wrapText="1"/>
    </xf>
    <xf numFmtId="0" fontId="21" fillId="0" borderId="32" xfId="0" applyNumberFormat="1" applyFont="1" applyBorder="1" applyAlignment="1" applyProtection="1">
      <alignment horizontal="left" vertical="center"/>
    </xf>
    <xf numFmtId="0" fontId="21" fillId="0" borderId="1" xfId="0" applyFont="1" applyBorder="1" applyProtection="1"/>
    <xf numFmtId="0" fontId="21" fillId="2" borderId="1" xfId="0" applyFont="1" applyFill="1" applyBorder="1" applyAlignment="1" applyProtection="1">
      <alignment horizontal="right" vertical="center" wrapText="1"/>
    </xf>
    <xf numFmtId="0" fontId="9" fillId="19" borderId="18" xfId="0" applyNumberFormat="1" applyFont="1" applyFill="1" applyBorder="1" applyAlignment="1" applyProtection="1">
      <alignment vertical="center" wrapText="1"/>
    </xf>
    <xf numFmtId="0" fontId="2" fillId="19" borderId="0" xfId="0" applyFont="1" applyFill="1" applyBorder="1" applyAlignment="1" applyProtection="1">
      <alignment horizontal="left" vertical="center" wrapText="1"/>
    </xf>
    <xf numFmtId="0" fontId="18" fillId="0" borderId="0" xfId="0" applyFont="1" applyFill="1" applyAlignment="1" applyProtection="1">
      <alignment vertical="center"/>
    </xf>
    <xf numFmtId="0" fontId="0" fillId="0" borderId="0" xfId="0" applyFill="1" applyAlignment="1" applyProtection="1">
      <alignment vertical="center"/>
    </xf>
    <xf numFmtId="0" fontId="7" fillId="2" borderId="24" xfId="0" applyFont="1" applyFill="1" applyBorder="1" applyAlignment="1" applyProtection="1">
      <alignment vertical="center" wrapText="1"/>
    </xf>
    <xf numFmtId="0" fontId="11" fillId="2" borderId="25" xfId="0" applyFont="1" applyFill="1" applyBorder="1" applyAlignment="1" applyProtection="1">
      <alignment horizontal="center" vertical="center" wrapText="1"/>
    </xf>
    <xf numFmtId="0" fontId="11" fillId="2" borderId="26" xfId="0" applyFont="1" applyFill="1" applyBorder="1" applyAlignment="1" applyProtection="1">
      <alignment horizontal="center" vertical="center" wrapText="1"/>
    </xf>
    <xf numFmtId="0" fontId="21" fillId="0" borderId="27" xfId="0" applyNumberFormat="1" applyFont="1" applyBorder="1" applyAlignment="1" applyProtection="1">
      <alignment horizontal="left" vertical="center"/>
    </xf>
    <xf numFmtId="0" fontId="21" fillId="0" borderId="12" xfId="0" applyFont="1" applyFill="1" applyBorder="1" applyAlignment="1" applyProtection="1">
      <alignment horizontal="left" vertical="center" wrapText="1"/>
    </xf>
    <xf numFmtId="0" fontId="21" fillId="0" borderId="6" xfId="0" quotePrefix="1" applyFont="1" applyFill="1" applyBorder="1" applyAlignment="1" applyProtection="1">
      <alignment horizontal="left" vertical="center" wrapText="1"/>
    </xf>
    <xf numFmtId="0" fontId="21" fillId="0" borderId="2" xfId="0" applyFont="1" applyFill="1" applyBorder="1" applyAlignment="1" applyProtection="1">
      <alignment horizontal="left" vertical="center" wrapText="1"/>
    </xf>
    <xf numFmtId="0" fontId="21" fillId="0" borderId="3" xfId="0" quotePrefix="1" applyFont="1" applyFill="1" applyBorder="1" applyAlignment="1" applyProtection="1">
      <alignment horizontal="left" vertical="center" wrapText="1"/>
    </xf>
    <xf numFmtId="0" fontId="22" fillId="7" borderId="1" xfId="0" applyFont="1" applyFill="1" applyBorder="1" applyAlignment="1" applyProtection="1">
      <alignment horizontal="right" vertical="center"/>
    </xf>
    <xf numFmtId="0" fontId="22" fillId="7" borderId="2" xfId="0" applyFont="1" applyFill="1" applyBorder="1" applyAlignment="1" applyProtection="1">
      <alignment horizontal="right" vertical="center"/>
    </xf>
    <xf numFmtId="0" fontId="22" fillId="17" borderId="74" xfId="0" applyFont="1" applyFill="1" applyBorder="1" applyAlignment="1" applyProtection="1">
      <alignment horizontal="center" vertical="center" wrapText="1"/>
    </xf>
    <xf numFmtId="0" fontId="21" fillId="0" borderId="32" xfId="0" applyNumberFormat="1" applyFont="1" applyFill="1" applyBorder="1" applyAlignment="1" applyProtection="1">
      <alignment vertical="center" wrapText="1"/>
    </xf>
    <xf numFmtId="0" fontId="22" fillId="17" borderId="25" xfId="0" applyFont="1" applyFill="1" applyBorder="1" applyAlignment="1" applyProtection="1">
      <alignment horizontal="center" vertical="center" wrapText="1"/>
    </xf>
    <xf numFmtId="0" fontId="21" fillId="0" borderId="27" xfId="0" applyNumberFormat="1" applyFont="1" applyBorder="1" applyAlignment="1" applyProtection="1">
      <alignment vertical="center"/>
    </xf>
    <xf numFmtId="0" fontId="21" fillId="0" borderId="0" xfId="0" applyFont="1" applyAlignment="1" applyProtection="1">
      <alignment horizontal="left" vertical="center"/>
    </xf>
    <xf numFmtId="0" fontId="18" fillId="0" borderId="0" xfId="0" applyFont="1" applyAlignment="1" applyProtection="1">
      <alignment horizontal="left" vertical="center"/>
    </xf>
    <xf numFmtId="0" fontId="0" fillId="0" borderId="0" xfId="0" applyAlignment="1" applyProtection="1">
      <alignment horizontal="left" vertical="center"/>
    </xf>
    <xf numFmtId="0" fontId="23" fillId="0" borderId="0" xfId="0" applyFont="1" applyAlignment="1" applyProtection="1">
      <alignment horizontal="left" vertical="center"/>
    </xf>
    <xf numFmtId="0" fontId="43" fillId="0" borderId="0" xfId="0" applyFont="1" applyAlignment="1" applyProtection="1">
      <alignment horizontal="left" vertical="center"/>
    </xf>
    <xf numFmtId="0" fontId="12" fillId="0" borderId="0" xfId="0" applyFont="1" applyAlignment="1" applyProtection="1">
      <alignment horizontal="left" vertical="center"/>
    </xf>
    <xf numFmtId="0" fontId="21" fillId="0" borderId="32" xfId="0" applyNumberFormat="1" applyFont="1" applyBorder="1" applyAlignment="1" applyProtection="1">
      <alignment vertical="center"/>
    </xf>
    <xf numFmtId="0" fontId="2" fillId="15" borderId="0" xfId="0" applyFont="1" applyFill="1" applyBorder="1" applyAlignment="1" applyProtection="1">
      <alignment horizontal="left" vertical="center" wrapText="1"/>
    </xf>
    <xf numFmtId="0" fontId="2" fillId="19" borderId="45" xfId="0" applyFont="1" applyFill="1" applyBorder="1" applyAlignment="1" applyProtection="1">
      <alignment horizontal="left" vertical="center" wrapText="1"/>
    </xf>
    <xf numFmtId="0" fontId="2" fillId="19" borderId="46" xfId="0" applyFont="1" applyFill="1" applyBorder="1" applyAlignment="1" applyProtection="1">
      <alignment horizontal="center" vertical="center" wrapText="1"/>
    </xf>
    <xf numFmtId="0" fontId="10" fillId="6" borderId="50" xfId="0" applyFont="1" applyFill="1" applyBorder="1" applyAlignment="1" applyProtection="1">
      <alignment horizontal="center" vertical="center" wrapText="1"/>
    </xf>
    <xf numFmtId="0" fontId="22" fillId="0" borderId="0" xfId="0" applyFont="1" applyAlignment="1" applyProtection="1">
      <alignment horizontal="left" vertical="center"/>
    </xf>
    <xf numFmtId="0" fontId="3" fillId="0" borderId="0" xfId="0" applyFont="1" applyAlignment="1" applyProtection="1">
      <alignment horizontal="right" wrapText="1"/>
    </xf>
    <xf numFmtId="0" fontId="3" fillId="0" borderId="0" xfId="0" applyFont="1" applyAlignment="1" applyProtection="1">
      <alignment wrapText="1"/>
    </xf>
    <xf numFmtId="0" fontId="3" fillId="0" borderId="0" xfId="0" applyFont="1" applyAlignment="1" applyProtection="1">
      <alignment horizontal="left"/>
    </xf>
    <xf numFmtId="0" fontId="18" fillId="24" borderId="1" xfId="0" applyFont="1" applyFill="1" applyBorder="1" applyAlignment="1" applyProtection="1">
      <alignment horizontal="center" vertical="center" wrapText="1"/>
    </xf>
    <xf numFmtId="0" fontId="18" fillId="11" borderId="1" xfId="0" applyFont="1" applyFill="1" applyBorder="1" applyAlignment="1" applyProtection="1">
      <alignment horizontal="center" vertical="center" wrapText="1"/>
    </xf>
    <xf numFmtId="0" fontId="18" fillId="16" borderId="1" xfId="0" applyFont="1" applyFill="1" applyBorder="1" applyAlignment="1" applyProtection="1">
      <alignment horizontal="center" vertical="center" wrapText="1"/>
    </xf>
    <xf numFmtId="0" fontId="18" fillId="13" borderId="1" xfId="0" applyFont="1" applyFill="1" applyBorder="1" applyAlignment="1" applyProtection="1">
      <alignment horizontal="center" vertical="center" wrapText="1"/>
    </xf>
    <xf numFmtId="0" fontId="18" fillId="12" borderId="1" xfId="0" applyFont="1" applyFill="1" applyBorder="1" applyAlignment="1" applyProtection="1">
      <alignment horizontal="center" vertical="center" wrapText="1"/>
    </xf>
    <xf numFmtId="0" fontId="40" fillId="0" borderId="2" xfId="0" applyFont="1" applyFill="1" applyBorder="1" applyAlignment="1" applyProtection="1">
      <alignment horizontal="left" vertical="center" wrapText="1"/>
      <protection locked="0"/>
    </xf>
    <xf numFmtId="0" fontId="40" fillId="0" borderId="29" xfId="0" applyFont="1" applyFill="1" applyBorder="1" applyAlignment="1" applyProtection="1">
      <alignment horizontal="left" vertical="center" wrapText="1"/>
      <protection locked="0"/>
    </xf>
    <xf numFmtId="9" fontId="40" fillId="0" borderId="1" xfId="0" applyNumberFormat="1" applyFont="1" applyFill="1" applyBorder="1" applyAlignment="1" applyProtection="1">
      <alignment horizontal="center" vertical="center" wrapText="1"/>
      <protection locked="0"/>
    </xf>
    <xf numFmtId="9" fontId="40" fillId="0" borderId="53" xfId="0" applyNumberFormat="1" applyFont="1" applyFill="1" applyBorder="1" applyAlignment="1" applyProtection="1">
      <alignment horizontal="center" vertical="center" wrapText="1"/>
      <protection locked="0"/>
    </xf>
    <xf numFmtId="1" fontId="40" fillId="0" borderId="1" xfId="0" applyNumberFormat="1" applyFont="1" applyFill="1" applyBorder="1" applyAlignment="1" applyProtection="1">
      <alignment horizontal="center" vertical="center" wrapText="1"/>
      <protection locked="0"/>
    </xf>
    <xf numFmtId="0" fontId="21" fillId="0" borderId="3" xfId="0" applyFont="1" applyBorder="1" applyAlignment="1" applyProtection="1">
      <alignment horizontal="center" wrapText="1"/>
      <protection locked="0"/>
    </xf>
    <xf numFmtId="0" fontId="21" fillId="0" borderId="1" xfId="0" applyFont="1" applyBorder="1" applyAlignment="1" applyProtection="1">
      <alignment horizontal="center" wrapText="1"/>
      <protection locked="0"/>
    </xf>
    <xf numFmtId="0" fontId="40" fillId="0" borderId="2" xfId="0" applyFont="1" applyBorder="1" applyAlignment="1" applyProtection="1">
      <alignment wrapText="1"/>
      <protection locked="0"/>
    </xf>
    <xf numFmtId="0" fontId="21" fillId="0" borderId="1" xfId="0" applyFont="1" applyBorder="1" applyProtection="1">
      <protection locked="0"/>
    </xf>
    <xf numFmtId="0" fontId="21" fillId="17" borderId="1" xfId="0" applyFont="1" applyFill="1" applyBorder="1" applyAlignment="1" applyProtection="1">
      <alignment horizontal="center" vertical="center"/>
      <protection locked="0"/>
    </xf>
    <xf numFmtId="0" fontId="40" fillId="0" borderId="1" xfId="0" applyFont="1" applyFill="1" applyBorder="1" applyAlignment="1" applyProtection="1">
      <alignment horizontal="left" vertical="center" wrapText="1"/>
      <protection locked="0"/>
    </xf>
    <xf numFmtId="0" fontId="40" fillId="15" borderId="1" xfId="0" applyFont="1" applyFill="1" applyBorder="1" applyAlignment="1" applyProtection="1">
      <alignment horizontal="right" vertical="center" wrapText="1"/>
      <protection locked="0"/>
    </xf>
    <xf numFmtId="0" fontId="40" fillId="15" borderId="2" xfId="0" applyFont="1" applyFill="1" applyBorder="1" applyAlignment="1" applyProtection="1">
      <alignment horizontal="right" vertical="center" wrapText="1"/>
      <protection locked="0"/>
    </xf>
    <xf numFmtId="0" fontId="40" fillId="0" borderId="1" xfId="0" quotePrefix="1" applyFont="1" applyFill="1" applyBorder="1" applyAlignment="1" applyProtection="1">
      <alignment horizontal="left" vertical="center" wrapText="1"/>
      <protection locked="0"/>
    </xf>
    <xf numFmtId="0" fontId="21" fillId="17" borderId="1" xfId="0" applyFont="1" applyFill="1" applyBorder="1" applyAlignment="1" applyProtection="1">
      <alignment horizontal="center" vertical="center" wrapText="1"/>
      <protection locked="0"/>
    </xf>
    <xf numFmtId="0" fontId="21" fillId="17" borderId="1" xfId="0" applyFont="1" applyFill="1" applyBorder="1" applyAlignment="1" applyProtection="1">
      <alignment horizontal="center" wrapText="1"/>
      <protection locked="0"/>
    </xf>
    <xf numFmtId="0" fontId="40" fillId="0" borderId="1" xfId="0" applyFont="1" applyFill="1" applyBorder="1" applyAlignment="1" applyProtection="1">
      <alignment horizontal="center" wrapText="1"/>
      <protection locked="0"/>
    </xf>
    <xf numFmtId="0" fontId="21" fillId="17" borderId="5" xfId="0" applyFont="1" applyFill="1" applyBorder="1" applyAlignment="1" applyProtection="1">
      <alignment horizontal="center" vertical="center"/>
      <protection locked="0"/>
    </xf>
    <xf numFmtId="0" fontId="40" fillId="15" borderId="1" xfId="0" applyFont="1" applyFill="1" applyBorder="1" applyAlignment="1" applyProtection="1">
      <alignment horizontal="center" wrapText="1"/>
      <protection locked="0"/>
    </xf>
    <xf numFmtId="0" fontId="9" fillId="0" borderId="0" xfId="0" applyFont="1" applyAlignment="1" applyProtection="1">
      <alignment horizontal="right"/>
    </xf>
    <xf numFmtId="0" fontId="0" fillId="0" borderId="16" xfId="0" applyBorder="1" applyProtection="1"/>
    <xf numFmtId="0" fontId="9" fillId="0" borderId="17" xfId="0" applyFont="1" applyBorder="1" applyAlignment="1" applyProtection="1">
      <alignment horizontal="right"/>
    </xf>
    <xf numFmtId="0" fontId="3" fillId="7" borderId="45" xfId="0" applyFont="1" applyFill="1" applyBorder="1" applyAlignment="1" applyProtection="1">
      <alignment horizontal="center" vertical="center"/>
    </xf>
    <xf numFmtId="0" fontId="34" fillId="2" borderId="46" xfId="0" applyFont="1" applyFill="1" applyBorder="1" applyAlignment="1" applyProtection="1">
      <alignment horizontal="center" vertical="center"/>
    </xf>
    <xf numFmtId="0" fontId="5" fillId="7" borderId="44" xfId="0" applyFont="1" applyFill="1" applyBorder="1" applyAlignment="1" applyProtection="1">
      <alignment horizontal="center" vertical="center" wrapText="1"/>
    </xf>
    <xf numFmtId="0" fontId="7" fillId="2" borderId="55" xfId="0" applyFont="1" applyFill="1" applyBorder="1" applyAlignment="1" applyProtection="1">
      <alignment vertical="center"/>
    </xf>
    <xf numFmtId="0" fontId="7" fillId="2" borderId="57" xfId="0" applyFont="1" applyFill="1" applyBorder="1" applyAlignment="1" applyProtection="1">
      <alignment vertical="center"/>
    </xf>
    <xf numFmtId="0" fontId="33" fillId="2" borderId="57" xfId="0" applyFont="1" applyFill="1" applyBorder="1" applyAlignment="1" applyProtection="1">
      <alignment vertical="center"/>
    </xf>
    <xf numFmtId="0" fontId="33" fillId="2" borderId="57" xfId="0" applyFont="1" applyFill="1" applyBorder="1" applyAlignment="1" applyProtection="1">
      <alignment horizontal="center" vertical="center"/>
    </xf>
    <xf numFmtId="0" fontId="33" fillId="2" borderId="56" xfId="0" applyFont="1" applyFill="1" applyBorder="1" applyAlignment="1" applyProtection="1">
      <alignment horizontal="center" vertical="center"/>
    </xf>
    <xf numFmtId="0" fontId="33" fillId="2" borderId="45" xfId="0" applyFont="1" applyFill="1" applyBorder="1" applyAlignment="1" applyProtection="1">
      <alignment horizontal="center" vertical="center"/>
    </xf>
    <xf numFmtId="0" fontId="22" fillId="0" borderId="6" xfId="0" applyFont="1" applyBorder="1" applyAlignment="1">
      <alignment horizontal="right" vertical="center"/>
    </xf>
    <xf numFmtId="0" fontId="17" fillId="0" borderId="0" xfId="0" applyFont="1" applyAlignment="1">
      <alignment horizontal="left" vertical="top" wrapText="1"/>
    </xf>
    <xf numFmtId="0" fontId="31" fillId="0" borderId="0" xfId="0" applyFont="1" applyAlignment="1">
      <alignment horizontal="left" wrapText="1"/>
    </xf>
    <xf numFmtId="0" fontId="31" fillId="0" borderId="0" xfId="0" applyFont="1" applyAlignment="1">
      <alignment horizontal="left" vertical="top" wrapText="1"/>
    </xf>
    <xf numFmtId="0" fontId="0" fillId="0" borderId="0" xfId="0" applyAlignment="1">
      <alignment horizontal="left" vertical="top" wrapText="1"/>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8" fillId="0" borderId="4" xfId="0" applyFont="1" applyBorder="1" applyAlignment="1">
      <alignment horizontal="left" vertical="top" wrapText="1"/>
    </xf>
    <xf numFmtId="0" fontId="0" fillId="0" borderId="0" xfId="0" applyBorder="1" applyAlignment="1">
      <alignment horizontal="left" vertical="top" wrapText="1"/>
    </xf>
    <xf numFmtId="0" fontId="28" fillId="0" borderId="0" xfId="0" applyFont="1" applyFill="1" applyBorder="1" applyAlignment="1">
      <alignment horizontal="left" vertical="top" wrapText="1"/>
    </xf>
    <xf numFmtId="0" fontId="12" fillId="0" borderId="0" xfId="0" applyFont="1" applyBorder="1" applyAlignment="1">
      <alignment horizontal="left" vertical="top" wrapText="1"/>
    </xf>
    <xf numFmtId="0" fontId="9" fillId="0" borderId="0" xfId="0" applyFont="1" applyAlignment="1">
      <alignment horizontal="left" vertical="top" wrapText="1"/>
    </xf>
    <xf numFmtId="0" fontId="0" fillId="0" borderId="0" xfId="0" applyFont="1" applyAlignment="1">
      <alignment horizontal="left" vertical="top" wrapText="1"/>
    </xf>
    <xf numFmtId="0" fontId="40" fillId="0" borderId="2" xfId="0" applyFont="1" applyFill="1" applyBorder="1" applyAlignment="1" applyProtection="1">
      <alignment horizontal="left" wrapText="1"/>
      <protection locked="0"/>
    </xf>
    <xf numFmtId="0" fontId="40" fillId="0" borderId="3" xfId="0" applyFont="1" applyFill="1" applyBorder="1" applyAlignment="1" applyProtection="1">
      <alignment horizontal="left" wrapText="1"/>
      <protection locked="0"/>
    </xf>
    <xf numFmtId="0" fontId="21" fillId="0" borderId="2" xfId="0" applyFont="1" applyFill="1" applyBorder="1" applyAlignment="1" applyProtection="1">
      <alignment horizontal="left" vertical="center" wrapText="1"/>
    </xf>
    <xf numFmtId="0" fontId="21" fillId="0" borderId="4" xfId="0" applyFont="1" applyFill="1" applyBorder="1" applyAlignment="1" applyProtection="1">
      <alignment horizontal="left" vertical="center" wrapText="1"/>
    </xf>
    <xf numFmtId="0" fontId="21" fillId="0" borderId="2" xfId="0" applyFont="1" applyBorder="1" applyAlignment="1" applyProtection="1">
      <alignment horizontal="left"/>
    </xf>
    <xf numFmtId="0" fontId="21" fillId="0" borderId="4" xfId="0" applyFont="1" applyBorder="1" applyAlignment="1" applyProtection="1">
      <alignment horizontal="left"/>
    </xf>
    <xf numFmtId="0" fontId="21" fillId="0" borderId="12" xfId="0" applyFont="1" applyBorder="1" applyAlignment="1" applyProtection="1">
      <alignment horizontal="left"/>
    </xf>
    <xf numFmtId="0" fontId="21" fillId="0" borderId="13" xfId="0" applyFont="1" applyBorder="1" applyAlignment="1" applyProtection="1">
      <alignment horizontal="left"/>
    </xf>
    <xf numFmtId="0" fontId="21" fillId="0" borderId="2" xfId="0" applyFont="1" applyFill="1" applyBorder="1" applyAlignment="1" applyProtection="1">
      <alignment horizontal="left" vertical="center"/>
    </xf>
    <xf numFmtId="0" fontId="21" fillId="0" borderId="3" xfId="0" applyFont="1" applyFill="1" applyBorder="1" applyAlignment="1" applyProtection="1">
      <alignment horizontal="left" vertical="center"/>
    </xf>
    <xf numFmtId="0" fontId="21" fillId="0" borderId="4" xfId="0" applyFont="1" applyFill="1" applyBorder="1" applyAlignment="1" applyProtection="1">
      <alignment horizontal="left" vertical="center"/>
    </xf>
    <xf numFmtId="0" fontId="41" fillId="15" borderId="29" xfId="0" applyFont="1" applyFill="1" applyBorder="1" applyAlignment="1" applyProtection="1">
      <alignment horizontal="left" vertical="center" wrapText="1"/>
      <protection locked="0"/>
    </xf>
    <xf numFmtId="0" fontId="41" fillId="15" borderId="30" xfId="0" applyFont="1" applyFill="1" applyBorder="1" applyAlignment="1" applyProtection="1">
      <alignment horizontal="left" vertical="center" wrapText="1"/>
      <protection locked="0"/>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40" fillId="0" borderId="2" xfId="0" applyFont="1" applyBorder="1" applyAlignment="1" applyProtection="1">
      <alignment horizontal="left" vertical="center"/>
      <protection locked="0"/>
    </xf>
    <xf numFmtId="0" fontId="40" fillId="0" borderId="3" xfId="0" applyFont="1" applyBorder="1" applyAlignment="1" applyProtection="1">
      <alignment horizontal="left" vertical="center"/>
      <protection locked="0"/>
    </xf>
    <xf numFmtId="0" fontId="22" fillId="0" borderId="26" xfId="0" applyFont="1" applyFill="1" applyBorder="1" applyAlignment="1" applyProtection="1">
      <alignment horizontal="center" vertical="center" wrapText="1"/>
    </xf>
    <xf numFmtId="0" fontId="22" fillId="0" borderId="24" xfId="0" applyFont="1" applyFill="1" applyBorder="1" applyAlignment="1" applyProtection="1">
      <alignment horizontal="center" vertical="center" wrapText="1"/>
    </xf>
    <xf numFmtId="0" fontId="21" fillId="17" borderId="2" xfId="0" applyFont="1" applyFill="1" applyBorder="1" applyAlignment="1" applyProtection="1">
      <alignment horizontal="center" vertical="center"/>
      <protection locked="0"/>
    </xf>
    <xf numFmtId="0" fontId="21" fillId="17" borderId="3" xfId="0" applyFont="1" applyFill="1" applyBorder="1" applyAlignment="1" applyProtection="1">
      <alignment horizontal="center" vertical="center"/>
      <protection locked="0"/>
    </xf>
    <xf numFmtId="0" fontId="21" fillId="17" borderId="36" xfId="0" applyFont="1" applyFill="1" applyBorder="1" applyAlignment="1" applyProtection="1">
      <alignment horizontal="center" vertical="center"/>
      <protection locked="0"/>
    </xf>
    <xf numFmtId="0" fontId="21" fillId="0" borderId="2" xfId="0" applyFont="1" applyBorder="1" applyAlignment="1" applyProtection="1">
      <alignment horizontal="left" vertical="center"/>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13" fillId="2" borderId="24"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7" fillId="2" borderId="16" xfId="0" applyFont="1" applyFill="1" applyBorder="1" applyAlignment="1" applyProtection="1">
      <alignment horizontal="left" vertical="center" wrapText="1"/>
    </xf>
    <xf numFmtId="0" fontId="13" fillId="2" borderId="16" xfId="0" applyFont="1" applyFill="1" applyBorder="1" applyAlignment="1" applyProtection="1">
      <alignment horizontal="left" vertical="center" wrapText="1"/>
    </xf>
    <xf numFmtId="0" fontId="21" fillId="0" borderId="3" xfId="0" applyFont="1" applyFill="1" applyBorder="1" applyAlignment="1" applyProtection="1">
      <alignment horizontal="left" vertical="center" wrapText="1"/>
    </xf>
    <xf numFmtId="0" fontId="4" fillId="0" borderId="47" xfId="0" applyFont="1" applyBorder="1" applyAlignment="1" applyProtection="1">
      <alignment horizontal="center" vertical="center" wrapText="1"/>
    </xf>
    <xf numFmtId="0" fontId="4" fillId="0" borderId="48" xfId="0" applyFont="1" applyBorder="1" applyAlignment="1" applyProtection="1">
      <alignment horizontal="center" vertical="center" wrapText="1"/>
    </xf>
    <xf numFmtId="0" fontId="4" fillId="0" borderId="49" xfId="0" applyFont="1" applyBorder="1" applyAlignment="1" applyProtection="1">
      <alignment horizontal="center" vertical="center" wrapText="1"/>
    </xf>
    <xf numFmtId="0" fontId="21" fillId="0" borderId="2" xfId="0" applyFont="1" applyBorder="1" applyAlignment="1" applyProtection="1">
      <alignment horizontal="left" wrapText="1"/>
    </xf>
    <xf numFmtId="0" fontId="21" fillId="0" borderId="3" xfId="0" applyFont="1" applyBorder="1" applyAlignment="1" applyProtection="1">
      <alignment horizontal="left" wrapText="1"/>
    </xf>
    <xf numFmtId="0" fontId="21" fillId="0" borderId="4" xfId="0" applyFont="1" applyBorder="1" applyAlignment="1" applyProtection="1">
      <alignment horizontal="left" wrapText="1"/>
    </xf>
    <xf numFmtId="0" fontId="7" fillId="2" borderId="24" xfId="0" applyFont="1" applyFill="1" applyBorder="1" applyAlignment="1" applyProtection="1">
      <alignment horizontal="left" vertical="center" wrapText="1"/>
    </xf>
    <xf numFmtId="0" fontId="42" fillId="0" borderId="2" xfId="0" applyFont="1" applyBorder="1" applyAlignment="1" applyProtection="1">
      <alignment horizontal="left" vertical="center"/>
      <protection locked="0"/>
    </xf>
    <xf numFmtId="0" fontId="42" fillId="0" borderId="3" xfId="0" applyFont="1" applyBorder="1" applyAlignment="1" applyProtection="1">
      <alignment horizontal="left" vertical="center"/>
      <protection locked="0"/>
    </xf>
    <xf numFmtId="0" fontId="7" fillId="2" borderId="31" xfId="0" applyFont="1" applyFill="1" applyBorder="1" applyAlignment="1" applyProtection="1">
      <alignment horizontal="left" vertical="center" wrapText="1"/>
    </xf>
    <xf numFmtId="0" fontId="21" fillId="2" borderId="32" xfId="0" applyFont="1" applyFill="1" applyBorder="1" applyAlignment="1" applyProtection="1">
      <alignment horizontal="left" vertical="center" wrapText="1"/>
    </xf>
    <xf numFmtId="0" fontId="21" fillId="2" borderId="1" xfId="0" applyFont="1" applyFill="1" applyBorder="1" applyAlignment="1" applyProtection="1">
      <alignment horizontal="left" vertical="center" wrapText="1"/>
    </xf>
    <xf numFmtId="0" fontId="21" fillId="17" borderId="2" xfId="0" applyFont="1" applyFill="1" applyBorder="1" applyAlignment="1" applyProtection="1">
      <alignment horizontal="left" vertical="center" wrapText="1"/>
      <protection locked="0"/>
    </xf>
    <xf numFmtId="0" fontId="21" fillId="17" borderId="3" xfId="0" applyFont="1" applyFill="1" applyBorder="1" applyAlignment="1" applyProtection="1">
      <alignment horizontal="left" vertical="center" wrapText="1"/>
      <protection locked="0"/>
    </xf>
    <xf numFmtId="0" fontId="21" fillId="17" borderId="36" xfId="0" applyFont="1" applyFill="1" applyBorder="1" applyAlignment="1" applyProtection="1">
      <alignment horizontal="left" vertical="center" wrapText="1"/>
      <protection locked="0"/>
    </xf>
    <xf numFmtId="0" fontId="21" fillId="0" borderId="8" xfId="0" applyFont="1" applyFill="1" applyBorder="1" applyAlignment="1" applyProtection="1">
      <alignment horizontal="left" vertical="center" wrapText="1"/>
    </xf>
    <xf numFmtId="0" fontId="21" fillId="0" borderId="14" xfId="0" applyFont="1" applyFill="1" applyBorder="1" applyAlignment="1" applyProtection="1">
      <alignment horizontal="left" vertical="center" wrapText="1"/>
    </xf>
    <xf numFmtId="0" fontId="40" fillId="0" borderId="2" xfId="0" applyFont="1" applyBorder="1" applyAlignment="1" applyProtection="1">
      <alignment horizontal="left" vertical="center" wrapText="1"/>
      <protection locked="0"/>
    </xf>
    <xf numFmtId="0" fontId="40" fillId="0" borderId="3" xfId="0" applyFont="1" applyBorder="1" applyAlignment="1" applyProtection="1">
      <alignment horizontal="left" vertical="center" wrapText="1"/>
      <protection locked="0"/>
    </xf>
    <xf numFmtId="0" fontId="41" fillId="15" borderId="40" xfId="0" applyFont="1" applyFill="1" applyBorder="1" applyAlignment="1" applyProtection="1">
      <alignment horizontal="left" vertical="center" wrapText="1"/>
      <protection locked="0"/>
    </xf>
    <xf numFmtId="164" fontId="40" fillId="0" borderId="2" xfId="1" applyNumberFormat="1" applyFont="1" applyFill="1" applyBorder="1" applyAlignment="1" applyProtection="1">
      <alignment horizontal="left" vertical="top" wrapText="1"/>
      <protection locked="0"/>
    </xf>
    <xf numFmtId="164" fontId="40" fillId="0" borderId="3" xfId="1" applyNumberFormat="1" applyFont="1" applyFill="1" applyBorder="1" applyAlignment="1" applyProtection="1">
      <alignment horizontal="left" vertical="top" wrapText="1"/>
      <protection locked="0"/>
    </xf>
    <xf numFmtId="164" fontId="40" fillId="0" borderId="36" xfId="1" applyNumberFormat="1" applyFont="1" applyFill="1" applyBorder="1" applyAlignment="1" applyProtection="1">
      <alignment horizontal="left" vertical="top" wrapText="1"/>
      <protection locked="0"/>
    </xf>
    <xf numFmtId="0" fontId="5" fillId="0" borderId="0" xfId="0" applyFont="1" applyBorder="1" applyAlignment="1" applyProtection="1">
      <alignment horizontal="right" vertical="center" wrapText="1"/>
    </xf>
    <xf numFmtId="0" fontId="8" fillId="0" borderId="0" xfId="0" applyFont="1" applyBorder="1" applyAlignment="1" applyProtection="1">
      <alignment horizontal="left" wrapText="1"/>
      <protection locked="0"/>
    </xf>
    <xf numFmtId="0" fontId="11" fillId="0" borderId="2" xfId="0" applyFont="1" applyBorder="1" applyAlignment="1" applyProtection="1">
      <alignment horizontal="left" vertical="center" wrapText="1"/>
    </xf>
    <xf numFmtId="0" fontId="11" fillId="0" borderId="4" xfId="0" applyFont="1" applyBorder="1" applyAlignment="1" applyProtection="1">
      <alignment horizontal="left" vertical="center" wrapText="1"/>
    </xf>
    <xf numFmtId="0" fontId="11" fillId="17" borderId="2" xfId="0" applyFont="1" applyFill="1" applyBorder="1" applyAlignment="1" applyProtection="1">
      <alignment horizontal="left" vertical="center" wrapText="1"/>
    </xf>
    <xf numFmtId="0" fontId="11" fillId="17" borderId="4" xfId="0" applyFont="1" applyFill="1" applyBorder="1" applyAlignment="1" applyProtection="1">
      <alignment horizontal="left" vertical="center" wrapText="1"/>
    </xf>
    <xf numFmtId="0" fontId="11" fillId="7" borderId="2" xfId="0" applyFont="1" applyFill="1" applyBorder="1" applyAlignment="1" applyProtection="1">
      <alignment horizontal="left" vertical="center" wrapText="1"/>
    </xf>
    <xf numFmtId="0" fontId="11" fillId="7" borderId="4" xfId="0" applyFont="1" applyFill="1" applyBorder="1" applyAlignment="1" applyProtection="1">
      <alignment horizontal="left" vertical="center" wrapText="1"/>
    </xf>
    <xf numFmtId="0" fontId="21" fillId="2" borderId="37"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0" fontId="21" fillId="2" borderId="38" xfId="0" applyFont="1" applyFill="1" applyBorder="1" applyAlignment="1" applyProtection="1">
      <alignment horizontal="left" vertical="center" wrapText="1"/>
    </xf>
    <xf numFmtId="0" fontId="21" fillId="2" borderId="39" xfId="0" applyFont="1" applyFill="1" applyBorder="1" applyAlignment="1" applyProtection="1">
      <alignment horizontal="left" vertical="center" wrapText="1"/>
    </xf>
    <xf numFmtId="0" fontId="21" fillId="17" borderId="29" xfId="0" applyFont="1" applyFill="1" applyBorder="1" applyAlignment="1" applyProtection="1">
      <alignment horizontal="left" vertical="center" wrapText="1"/>
      <protection locked="0"/>
    </xf>
    <xf numFmtId="0" fontId="21" fillId="17" borderId="30" xfId="0" applyFont="1" applyFill="1" applyBorder="1" applyAlignment="1" applyProtection="1">
      <alignment horizontal="left" vertical="center" wrapText="1"/>
      <protection locked="0"/>
    </xf>
    <xf numFmtId="0" fontId="21" fillId="17" borderId="40" xfId="0" applyFont="1" applyFill="1" applyBorder="1" applyAlignment="1" applyProtection="1">
      <alignment horizontal="left" vertical="center" wrapText="1"/>
      <protection locked="0"/>
    </xf>
    <xf numFmtId="0" fontId="7" fillId="2" borderId="17" xfId="0" applyFont="1" applyFill="1" applyBorder="1" applyAlignment="1" applyProtection="1">
      <alignment horizontal="left" vertical="center" wrapText="1"/>
    </xf>
    <xf numFmtId="0" fontId="22" fillId="2" borderId="2" xfId="0" applyFont="1" applyFill="1" applyBorder="1" applyAlignment="1" applyProtection="1">
      <alignment horizontal="center" vertical="center" wrapText="1"/>
    </xf>
    <xf numFmtId="0" fontId="22" fillId="2" borderId="3" xfId="0" applyFont="1" applyFill="1" applyBorder="1" applyAlignment="1" applyProtection="1">
      <alignment horizontal="center" vertical="center" wrapText="1"/>
    </xf>
    <xf numFmtId="0" fontId="21" fillId="0" borderId="2" xfId="0" applyFont="1" applyBorder="1" applyAlignment="1" applyProtection="1">
      <alignment horizontal="left" vertical="center" wrapText="1"/>
      <protection locked="0"/>
    </xf>
    <xf numFmtId="0" fontId="21" fillId="0" borderId="3" xfId="0" applyFont="1" applyBorder="1" applyAlignment="1" applyProtection="1">
      <alignment horizontal="left" vertical="center" wrapText="1"/>
      <protection locked="0"/>
    </xf>
    <xf numFmtId="0" fontId="22" fillId="7" borderId="8" xfId="0" applyFont="1" applyFill="1" applyBorder="1" applyAlignment="1" applyProtection="1">
      <alignment horizontal="left" vertical="center"/>
    </xf>
    <xf numFmtId="0" fontId="22" fillId="7" borderId="9" xfId="0" applyFont="1" applyFill="1" applyBorder="1" applyAlignment="1" applyProtection="1">
      <alignment horizontal="left" vertical="center"/>
    </xf>
    <xf numFmtId="0" fontId="22" fillId="7" borderId="2" xfId="0" applyFont="1" applyFill="1" applyBorder="1" applyAlignment="1" applyProtection="1">
      <alignment horizontal="left" vertical="center"/>
    </xf>
    <xf numFmtId="0" fontId="22" fillId="7" borderId="4" xfId="0" applyFont="1" applyFill="1" applyBorder="1" applyAlignment="1" applyProtection="1">
      <alignment horizontal="left" vertical="center"/>
    </xf>
    <xf numFmtId="1" fontId="21" fillId="0" borderId="2" xfId="0" applyNumberFormat="1" applyFont="1" applyFill="1" applyBorder="1" applyAlignment="1" applyProtection="1">
      <alignment horizontal="center" vertical="center" wrapText="1"/>
      <protection locked="0"/>
    </xf>
    <xf numFmtId="1" fontId="21" fillId="0" borderId="3" xfId="0" applyNumberFormat="1" applyFont="1" applyFill="1" applyBorder="1" applyAlignment="1" applyProtection="1">
      <alignment horizontal="center" vertical="center" wrapText="1"/>
      <protection locked="0"/>
    </xf>
    <xf numFmtId="1" fontId="21" fillId="0" borderId="36" xfId="0" applyNumberFormat="1" applyFont="1" applyFill="1" applyBorder="1" applyAlignment="1" applyProtection="1">
      <alignment horizontal="center" vertical="center" wrapText="1"/>
      <protection locked="0"/>
    </xf>
    <xf numFmtId="0" fontId="0" fillId="0" borderId="0" xfId="0" applyAlignment="1" applyProtection="1">
      <alignment horizontal="center" wrapText="1"/>
    </xf>
    <xf numFmtId="0" fontId="5" fillId="0" borderId="10"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18" fillId="0" borderId="6" xfId="0" applyFont="1" applyBorder="1" applyAlignment="1" applyProtection="1">
      <alignment horizontal="left" wrapText="1"/>
    </xf>
    <xf numFmtId="0" fontId="17" fillId="0" borderId="0" xfId="0" applyFont="1" applyAlignment="1" applyProtection="1">
      <alignment horizontal="left" vertical="center" wrapText="1"/>
    </xf>
    <xf numFmtId="0" fontId="21" fillId="0" borderId="33" xfId="0" applyNumberFormat="1" applyFont="1" applyBorder="1" applyAlignment="1" applyProtection="1">
      <alignment horizontal="left" vertical="top"/>
    </xf>
    <xf numFmtId="0" fontId="21" fillId="0" borderId="34" xfId="0" applyNumberFormat="1" applyFont="1" applyBorder="1" applyAlignment="1" applyProtection="1">
      <alignment horizontal="left" vertical="top"/>
    </xf>
    <xf numFmtId="0" fontId="21" fillId="0" borderId="27" xfId="0" applyNumberFormat="1" applyFont="1" applyBorder="1" applyAlignment="1" applyProtection="1">
      <alignment horizontal="left" vertical="top"/>
    </xf>
    <xf numFmtId="0" fontId="7" fillId="2" borderId="6" xfId="0" applyFont="1" applyFill="1" applyBorder="1" applyAlignment="1" applyProtection="1">
      <alignment horizontal="left" vertical="center" wrapText="1"/>
    </xf>
    <xf numFmtId="0" fontId="21" fillId="0" borderId="8" xfId="0" applyFont="1" applyBorder="1" applyAlignment="1" applyProtection="1">
      <alignment horizontal="left" vertical="center" wrapText="1"/>
    </xf>
    <xf numFmtId="0" fontId="21" fillId="0" borderId="14" xfId="0" applyFont="1" applyBorder="1" applyAlignment="1" applyProtection="1">
      <alignment horizontal="left" vertical="center" wrapText="1"/>
    </xf>
    <xf numFmtId="0" fontId="21" fillId="0" borderId="10" xfId="0" applyFont="1" applyBorder="1" applyAlignment="1" applyProtection="1">
      <alignment horizontal="left" vertical="center" wrapText="1"/>
    </xf>
    <xf numFmtId="0" fontId="21" fillId="0" borderId="0" xfId="0" applyFont="1" applyBorder="1" applyAlignment="1" applyProtection="1">
      <alignment horizontal="left" vertical="center" wrapText="1"/>
    </xf>
    <xf numFmtId="0" fontId="23" fillId="0" borderId="10" xfId="0" applyFont="1" applyBorder="1" applyAlignment="1" applyProtection="1">
      <alignment horizontal="left" vertical="top" wrapText="1"/>
    </xf>
    <xf numFmtId="0" fontId="23" fillId="0" borderId="0" xfId="0" applyFont="1" applyBorder="1" applyAlignment="1" applyProtection="1">
      <alignment horizontal="left" vertical="top" wrapText="1"/>
    </xf>
    <xf numFmtId="0" fontId="23" fillId="0" borderId="12" xfId="0" applyFont="1" applyBorder="1" applyAlignment="1" applyProtection="1">
      <alignment horizontal="left" vertical="top" wrapText="1"/>
    </xf>
    <xf numFmtId="0" fontId="23" fillId="0" borderId="6" xfId="0" applyFont="1" applyBorder="1" applyAlignment="1" applyProtection="1">
      <alignment horizontal="left" vertical="top" wrapText="1"/>
    </xf>
    <xf numFmtId="0" fontId="1" fillId="0" borderId="0" xfId="0" applyFont="1" applyAlignment="1" applyProtection="1">
      <alignment horizontal="left" vertical="center"/>
    </xf>
    <xf numFmtId="0" fontId="8" fillId="0" borderId="7" xfId="0" applyFont="1" applyBorder="1" applyAlignment="1" applyProtection="1">
      <alignment horizontal="left" wrapText="1"/>
      <protection locked="0"/>
    </xf>
    <xf numFmtId="0" fontId="11" fillId="0" borderId="0" xfId="0" applyFont="1" applyAlignment="1" applyProtection="1">
      <alignment horizontal="right" vertical="center" wrapText="1"/>
    </xf>
    <xf numFmtId="0" fontId="11" fillId="0" borderId="11" xfId="0" applyFont="1" applyBorder="1" applyAlignment="1" applyProtection="1">
      <alignment horizontal="right" vertical="center" wrapText="1"/>
    </xf>
    <xf numFmtId="0" fontId="7" fillId="2" borderId="35" xfId="0" applyFont="1" applyFill="1" applyBorder="1" applyAlignment="1" applyProtection="1">
      <alignment horizontal="left" vertical="center" wrapText="1"/>
    </xf>
    <xf numFmtId="0" fontId="21" fillId="2" borderId="27" xfId="0" applyFont="1" applyFill="1" applyBorder="1" applyAlignment="1" applyProtection="1">
      <alignment horizontal="left" vertical="center" wrapText="1"/>
    </xf>
    <xf numFmtId="0" fontId="9" fillId="23" borderId="55" xfId="0" applyFont="1" applyFill="1" applyBorder="1" applyAlignment="1" applyProtection="1">
      <alignment horizontal="center" vertical="center"/>
    </xf>
    <xf numFmtId="0" fontId="9" fillId="23" borderId="57" xfId="0" applyFont="1" applyFill="1" applyBorder="1" applyAlignment="1" applyProtection="1">
      <alignment horizontal="center" vertical="center"/>
    </xf>
    <xf numFmtId="0" fontId="9" fillId="23" borderId="56" xfId="0" applyFont="1" applyFill="1" applyBorder="1" applyAlignment="1" applyProtection="1">
      <alignment horizontal="center" vertical="center"/>
    </xf>
    <xf numFmtId="0" fontId="0" fillId="23" borderId="23" xfId="0" applyFill="1" applyBorder="1" applyAlignment="1" applyProtection="1">
      <alignment horizontal="left"/>
    </xf>
    <xf numFmtId="0" fontId="0" fillId="23" borderId="24" xfId="0" applyFill="1" applyBorder="1" applyAlignment="1" applyProtection="1">
      <alignment horizontal="left"/>
    </xf>
    <xf numFmtId="0" fontId="0" fillId="23" borderId="35" xfId="0" applyFill="1" applyBorder="1" applyAlignment="1" applyProtection="1">
      <alignment horizontal="left"/>
    </xf>
    <xf numFmtId="0" fontId="0" fillId="23" borderId="37" xfId="0" applyFill="1" applyBorder="1" applyAlignment="1" applyProtection="1">
      <alignment horizontal="left"/>
    </xf>
    <xf numFmtId="0" fontId="0" fillId="23" borderId="3" xfId="0" applyFill="1" applyBorder="1" applyAlignment="1" applyProtection="1">
      <alignment horizontal="left"/>
    </xf>
    <xf numFmtId="0" fontId="0" fillId="23" borderId="36" xfId="0" applyFill="1" applyBorder="1" applyAlignment="1" applyProtection="1">
      <alignment horizontal="left"/>
    </xf>
    <xf numFmtId="0" fontId="0" fillId="23" borderId="38" xfId="0" applyFill="1" applyBorder="1" applyAlignment="1" applyProtection="1">
      <alignment horizontal="left"/>
    </xf>
    <xf numFmtId="0" fontId="0" fillId="23" borderId="30" xfId="0" applyFill="1" applyBorder="1" applyAlignment="1" applyProtection="1">
      <alignment horizontal="left"/>
    </xf>
    <xf numFmtId="0" fontId="0" fillId="23" borderId="40" xfId="0" applyFill="1" applyBorder="1" applyAlignment="1" applyProtection="1">
      <alignment horizontal="left"/>
    </xf>
    <xf numFmtId="0" fontId="25" fillId="17" borderId="28" xfId="0" applyFont="1" applyFill="1" applyBorder="1" applyAlignment="1" applyProtection="1">
      <alignment horizontal="left" vertical="center" wrapText="1"/>
    </xf>
    <xf numFmtId="0" fontId="25" fillId="17" borderId="65" xfId="0" applyFont="1" applyFill="1" applyBorder="1" applyAlignment="1" applyProtection="1">
      <alignment horizontal="left" vertical="center" wrapText="1"/>
    </xf>
    <xf numFmtId="0" fontId="25" fillId="17" borderId="64" xfId="0" applyFont="1" applyFill="1" applyBorder="1" applyAlignment="1" applyProtection="1">
      <alignment horizontal="left" vertical="center" wrapText="1"/>
    </xf>
    <xf numFmtId="0" fontId="31" fillId="2" borderId="55" xfId="0" applyFont="1" applyFill="1" applyBorder="1" applyAlignment="1" applyProtection="1">
      <alignment horizontal="left" vertical="top"/>
    </xf>
    <xf numFmtId="0" fontId="31" fillId="2" borderId="57" xfId="0" applyFont="1" applyFill="1" applyBorder="1" applyAlignment="1" applyProtection="1">
      <alignment horizontal="left" vertical="top"/>
    </xf>
    <xf numFmtId="0" fontId="31" fillId="2" borderId="56" xfId="0" applyFont="1" applyFill="1" applyBorder="1" applyAlignment="1" applyProtection="1">
      <alignment horizontal="left" vertical="top"/>
    </xf>
    <xf numFmtId="0" fontId="0" fillId="0" borderId="0" xfId="0"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Font="1" applyAlignment="1" applyProtection="1">
      <alignment horizontal="left" vertical="center" wrapText="1"/>
    </xf>
    <xf numFmtId="0" fontId="25" fillId="0" borderId="62" xfId="0" applyFont="1" applyBorder="1" applyAlignment="1" applyProtection="1">
      <alignment horizontal="left" vertical="center" wrapText="1"/>
    </xf>
    <xf numFmtId="0" fontId="25" fillId="0" borderId="25" xfId="0" applyFont="1" applyBorder="1" applyAlignment="1" applyProtection="1">
      <alignment horizontal="left" vertical="center" wrapText="1"/>
    </xf>
    <xf numFmtId="0" fontId="25" fillId="0" borderId="63" xfId="0" applyFont="1" applyBorder="1" applyAlignment="1" applyProtection="1">
      <alignment horizontal="left" vertical="center" wrapText="1"/>
    </xf>
    <xf numFmtId="0" fontId="0" fillId="0" borderId="19" xfId="0" applyBorder="1" applyAlignment="1" applyProtection="1">
      <alignment horizontal="left" vertical="center" wrapText="1"/>
    </xf>
    <xf numFmtId="0" fontId="25" fillId="7" borderId="32" xfId="0" applyFont="1" applyFill="1" applyBorder="1" applyAlignment="1" applyProtection="1">
      <alignment horizontal="left" vertical="center" wrapText="1"/>
    </xf>
    <xf numFmtId="0" fontId="25" fillId="7" borderId="1" xfId="0" applyFont="1" applyFill="1" applyBorder="1" applyAlignment="1" applyProtection="1">
      <alignment horizontal="left" vertical="center" wrapText="1"/>
    </xf>
    <xf numFmtId="0" fontId="25" fillId="7" borderId="53" xfId="0" applyFont="1" applyFill="1" applyBorder="1" applyAlignment="1" applyProtection="1">
      <alignment horizontal="left" vertical="center" wrapText="1"/>
    </xf>
  </cellXfs>
  <cellStyles count="3">
    <cellStyle name="Comma" xfId="1" builtinId="3"/>
    <cellStyle name="Good" xfId="2" builtinId="26"/>
    <cellStyle name="Normal" xfId="0" builtinId="0"/>
  </cellStyles>
  <dxfs count="311">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color rgb="FFFF0000"/>
      </font>
      <fill>
        <patternFill>
          <bgColor theme="1"/>
        </patternFill>
      </fill>
    </dxf>
    <dxf>
      <fill>
        <patternFill>
          <bgColor rgb="FFFF0000"/>
        </patternFill>
      </fill>
    </dxf>
    <dxf>
      <fill>
        <patternFill>
          <bgColor rgb="FFFF9933"/>
        </patternFill>
      </fill>
    </dxf>
    <dxf>
      <fill>
        <patternFill>
          <bgColor rgb="FFFFFF00"/>
        </patternFill>
      </fill>
    </dxf>
    <dxf>
      <fill>
        <patternFill>
          <bgColor theme="0" tint="-0.14996795556505021"/>
        </patternFill>
      </fill>
    </dxf>
    <dxf>
      <font>
        <strike val="0"/>
        <color theme="0"/>
      </font>
    </dxf>
    <dxf>
      <font>
        <strike val="0"/>
        <color theme="0"/>
      </font>
    </dxf>
    <dxf>
      <font>
        <color rgb="FFFF0000"/>
      </font>
      <fill>
        <patternFill>
          <bgColor theme="1"/>
        </patternFill>
      </fill>
    </dxf>
    <dxf>
      <fill>
        <patternFill>
          <bgColor rgb="FFFF0000"/>
        </patternFill>
      </fill>
    </dxf>
    <dxf>
      <fill>
        <patternFill>
          <bgColor rgb="FFFF9933"/>
        </patternFill>
      </fill>
    </dxf>
    <dxf>
      <fill>
        <patternFill>
          <bgColor rgb="FFFFFF00"/>
        </patternFill>
      </fill>
    </dxf>
    <dxf>
      <fill>
        <patternFill>
          <bgColor theme="0" tint="-0.14996795556505021"/>
        </patternFill>
      </fill>
    </dxf>
    <dxf>
      <font>
        <strike val="0"/>
        <color theme="0"/>
      </font>
    </dxf>
    <dxf>
      <font>
        <strike val="0"/>
        <color theme="0"/>
      </font>
    </dxf>
    <dxf>
      <font>
        <color rgb="FFFF0000"/>
      </font>
      <fill>
        <patternFill>
          <bgColor theme="1"/>
        </patternFill>
      </fill>
    </dxf>
    <dxf>
      <fill>
        <patternFill>
          <bgColor rgb="FFFF0000"/>
        </patternFill>
      </fill>
    </dxf>
    <dxf>
      <fill>
        <patternFill>
          <bgColor rgb="FFFF9933"/>
        </patternFill>
      </fill>
    </dxf>
    <dxf>
      <fill>
        <patternFill>
          <bgColor rgb="FFFFFF00"/>
        </patternFill>
      </fill>
    </dxf>
    <dxf>
      <fill>
        <patternFill>
          <bgColor theme="0" tint="-0.14996795556505021"/>
        </patternFill>
      </fill>
    </dxf>
    <dxf>
      <font>
        <strike val="0"/>
        <color theme="0"/>
      </font>
    </dxf>
    <dxf>
      <font>
        <strike val="0"/>
        <color theme="0"/>
      </font>
    </dxf>
    <dxf>
      <fill>
        <patternFill>
          <bgColor rgb="FF66FF33"/>
        </patternFill>
      </fill>
    </dxf>
    <dxf>
      <fill>
        <patternFill>
          <bgColor rgb="FFFFFF00"/>
        </patternFill>
      </fill>
    </dxf>
    <dxf>
      <font>
        <strike val="0"/>
        <color auto="1"/>
      </font>
      <fill>
        <patternFill>
          <bgColor rgb="FFFF9933"/>
        </patternFill>
      </fill>
    </dxf>
    <dxf>
      <font>
        <b/>
        <i val="0"/>
      </font>
      <fill>
        <patternFill>
          <bgColor rgb="FFFF0000"/>
        </patternFill>
      </fill>
    </dxf>
    <dxf>
      <font>
        <b/>
        <i val="0"/>
        <strike val="0"/>
        <color auto="1"/>
      </font>
      <fill>
        <patternFill>
          <bgColor rgb="FF00B050"/>
        </patternFill>
      </fill>
    </dxf>
    <dxf>
      <fill>
        <patternFill>
          <bgColor rgb="FF66FF33"/>
        </patternFill>
      </fill>
    </dxf>
    <dxf>
      <fill>
        <patternFill>
          <bgColor rgb="FFFFFF00"/>
        </patternFill>
      </fill>
    </dxf>
    <dxf>
      <font>
        <strike val="0"/>
        <color auto="1"/>
      </font>
      <fill>
        <patternFill>
          <bgColor rgb="FFFF9933"/>
        </patternFill>
      </fill>
    </dxf>
    <dxf>
      <font>
        <b/>
        <i val="0"/>
      </font>
      <fill>
        <patternFill>
          <bgColor rgb="FFFF0000"/>
        </patternFill>
      </fill>
    </dxf>
    <dxf>
      <font>
        <b/>
        <i val="0"/>
        <strike val="0"/>
        <color auto="1"/>
      </font>
      <fill>
        <patternFill>
          <bgColor rgb="FF00B050"/>
        </patternFill>
      </fill>
    </dxf>
    <dxf>
      <font>
        <b/>
        <i val="0"/>
        <strike val="0"/>
        <color rgb="FF00B050"/>
      </font>
    </dxf>
    <dxf>
      <font>
        <strike val="0"/>
        <color rgb="FFFF0000"/>
      </font>
    </dxf>
    <dxf>
      <font>
        <color rgb="FFFF0000"/>
      </font>
      <fill>
        <patternFill>
          <bgColor theme="1"/>
        </patternFill>
      </fill>
    </dxf>
    <dxf>
      <fill>
        <patternFill>
          <bgColor rgb="FFFF0000"/>
        </patternFill>
      </fill>
    </dxf>
    <dxf>
      <fill>
        <patternFill>
          <bgColor rgb="FFFF9933"/>
        </patternFill>
      </fill>
    </dxf>
    <dxf>
      <fill>
        <patternFill>
          <bgColor rgb="FFFFFF00"/>
        </patternFill>
      </fill>
    </dxf>
    <dxf>
      <fill>
        <patternFill>
          <bgColor theme="0" tint="-0.14996795556505021"/>
        </patternFill>
      </fill>
    </dxf>
    <dxf>
      <font>
        <b/>
        <i val="0"/>
        <strike val="0"/>
        <color rgb="FF00B050"/>
      </font>
    </dxf>
    <dxf>
      <font>
        <strike val="0"/>
        <color theme="0"/>
      </font>
    </dxf>
    <dxf>
      <font>
        <strike val="0"/>
        <color theme="0"/>
      </font>
    </dxf>
    <dxf>
      <font>
        <strike val="0"/>
        <color rgb="FFFF0000"/>
      </font>
    </dxf>
    <dxf>
      <font>
        <color rgb="FFFF0000"/>
      </font>
      <fill>
        <patternFill>
          <bgColor theme="1"/>
        </patternFill>
      </fill>
    </dxf>
    <dxf>
      <fill>
        <patternFill>
          <bgColor rgb="FFFF0000"/>
        </patternFill>
      </fill>
    </dxf>
    <dxf>
      <fill>
        <patternFill>
          <bgColor rgb="FFFF9933"/>
        </patternFill>
      </fill>
    </dxf>
    <dxf>
      <fill>
        <patternFill>
          <bgColor rgb="FFFFFF00"/>
        </patternFill>
      </fill>
    </dxf>
    <dxf>
      <fill>
        <patternFill>
          <bgColor theme="0" tint="-0.14996795556505021"/>
        </patternFill>
      </fill>
    </dxf>
    <dxf>
      <font>
        <strike val="0"/>
        <color theme="0"/>
      </font>
    </dxf>
    <dxf>
      <font>
        <strike val="0"/>
        <color theme="0"/>
      </font>
    </dxf>
    <dxf>
      <font>
        <color rgb="FFFF0000"/>
      </font>
      <fill>
        <patternFill>
          <bgColor theme="1"/>
        </patternFill>
      </fill>
    </dxf>
    <dxf>
      <fill>
        <patternFill>
          <bgColor rgb="FFFF0000"/>
        </patternFill>
      </fill>
    </dxf>
    <dxf>
      <fill>
        <patternFill>
          <bgColor rgb="FFFF9933"/>
        </patternFill>
      </fill>
    </dxf>
    <dxf>
      <fill>
        <patternFill>
          <bgColor rgb="FFFFFF00"/>
        </patternFill>
      </fill>
    </dxf>
    <dxf>
      <fill>
        <patternFill>
          <bgColor theme="0" tint="-0.14996795556505021"/>
        </patternFill>
      </fill>
    </dxf>
    <dxf>
      <font>
        <strike val="0"/>
        <color theme="0"/>
      </font>
    </dxf>
    <dxf>
      <font>
        <strike val="0"/>
        <color theme="0"/>
      </font>
    </dxf>
    <dxf>
      <font>
        <color rgb="FFFF0000"/>
      </font>
      <fill>
        <patternFill>
          <bgColor theme="1"/>
        </patternFill>
      </fill>
    </dxf>
    <dxf>
      <fill>
        <patternFill>
          <bgColor rgb="FFFF0000"/>
        </patternFill>
      </fill>
    </dxf>
    <dxf>
      <fill>
        <patternFill>
          <bgColor rgb="FFFF9933"/>
        </patternFill>
      </fill>
    </dxf>
    <dxf>
      <fill>
        <patternFill>
          <bgColor rgb="FFFFFF00"/>
        </patternFill>
      </fill>
    </dxf>
    <dxf>
      <fill>
        <patternFill>
          <bgColor theme="0" tint="-0.14996795556505021"/>
        </patternFill>
      </fill>
    </dxf>
    <dxf>
      <font>
        <strike val="0"/>
        <color theme="0"/>
      </font>
    </dxf>
    <dxf>
      <font>
        <strike val="0"/>
        <color theme="0"/>
      </font>
    </dxf>
    <dxf>
      <font>
        <color rgb="FFFF0000"/>
      </font>
      <fill>
        <patternFill>
          <bgColor theme="1"/>
        </patternFill>
      </fill>
    </dxf>
    <dxf>
      <fill>
        <patternFill>
          <bgColor rgb="FFFF0000"/>
        </patternFill>
      </fill>
    </dxf>
    <dxf>
      <fill>
        <patternFill>
          <bgColor rgb="FFFF9933"/>
        </patternFill>
      </fill>
    </dxf>
    <dxf>
      <fill>
        <patternFill>
          <bgColor rgb="FFFFFF00"/>
        </patternFill>
      </fill>
    </dxf>
    <dxf>
      <fill>
        <patternFill>
          <bgColor theme="0" tint="-0.14996795556505021"/>
        </patternFill>
      </fill>
    </dxf>
    <dxf>
      <font>
        <strike val="0"/>
        <color theme="0"/>
      </font>
    </dxf>
    <dxf>
      <font>
        <strike val="0"/>
        <color theme="0"/>
      </font>
    </dxf>
    <dxf>
      <font>
        <color rgb="FFFF0000"/>
      </font>
      <fill>
        <patternFill>
          <bgColor theme="1"/>
        </patternFill>
      </fill>
    </dxf>
    <dxf>
      <fill>
        <patternFill>
          <bgColor rgb="FFFF0000"/>
        </patternFill>
      </fill>
    </dxf>
    <dxf>
      <fill>
        <patternFill>
          <bgColor rgb="FFFF9933"/>
        </patternFill>
      </fill>
    </dxf>
    <dxf>
      <fill>
        <patternFill>
          <bgColor rgb="FFFFFF00"/>
        </patternFill>
      </fill>
    </dxf>
    <dxf>
      <fill>
        <patternFill>
          <bgColor theme="0" tint="-0.14996795556505021"/>
        </patternFill>
      </fill>
    </dxf>
    <dxf>
      <font>
        <strike val="0"/>
        <color theme="0"/>
      </font>
    </dxf>
    <dxf>
      <font>
        <strike val="0"/>
        <color theme="0"/>
      </font>
    </dxf>
    <dxf>
      <font>
        <color rgb="FFFF0000"/>
      </font>
      <fill>
        <patternFill>
          <bgColor theme="1"/>
        </patternFill>
      </fill>
    </dxf>
    <dxf>
      <fill>
        <patternFill>
          <bgColor rgb="FFFF0000"/>
        </patternFill>
      </fill>
    </dxf>
    <dxf>
      <fill>
        <patternFill>
          <bgColor rgb="FFFF9933"/>
        </patternFill>
      </fill>
    </dxf>
    <dxf>
      <fill>
        <patternFill>
          <bgColor rgb="FFFFFF00"/>
        </patternFill>
      </fill>
    </dxf>
    <dxf>
      <fill>
        <patternFill>
          <bgColor theme="0" tint="-0.14996795556505021"/>
        </patternFill>
      </fill>
    </dxf>
    <dxf>
      <font>
        <strike val="0"/>
        <color theme="0"/>
      </font>
    </dxf>
    <dxf>
      <font>
        <strike val="0"/>
        <color theme="0"/>
      </font>
    </dxf>
    <dxf>
      <font>
        <color rgb="FFFF0000"/>
      </font>
      <fill>
        <patternFill>
          <bgColor theme="1"/>
        </patternFill>
      </fill>
    </dxf>
    <dxf>
      <fill>
        <patternFill>
          <bgColor rgb="FFFF0000"/>
        </patternFill>
      </fill>
    </dxf>
    <dxf>
      <fill>
        <patternFill>
          <bgColor rgb="FFFF9933"/>
        </patternFill>
      </fill>
    </dxf>
    <dxf>
      <fill>
        <patternFill>
          <bgColor rgb="FFFFFF00"/>
        </patternFill>
      </fill>
    </dxf>
    <dxf>
      <fill>
        <patternFill>
          <bgColor theme="0" tint="-0.14996795556505021"/>
        </patternFill>
      </fill>
    </dxf>
    <dxf>
      <font>
        <strike val="0"/>
        <color theme="0"/>
      </font>
    </dxf>
    <dxf>
      <font>
        <strike val="0"/>
        <color theme="0"/>
      </font>
    </dxf>
    <dxf>
      <fill>
        <patternFill>
          <bgColor rgb="FF66FF33"/>
        </patternFill>
      </fill>
    </dxf>
    <dxf>
      <fill>
        <patternFill>
          <bgColor rgb="FFFFFF00"/>
        </patternFill>
      </fill>
    </dxf>
    <dxf>
      <font>
        <strike val="0"/>
        <color auto="1"/>
      </font>
      <fill>
        <patternFill>
          <bgColor rgb="FFFF9933"/>
        </patternFill>
      </fill>
    </dxf>
    <dxf>
      <font>
        <b/>
        <i val="0"/>
      </font>
      <fill>
        <patternFill>
          <bgColor rgb="FFFF0000"/>
        </patternFill>
      </fill>
    </dxf>
    <dxf>
      <font>
        <b/>
        <i val="0"/>
        <strike val="0"/>
        <color auto="1"/>
      </font>
      <fill>
        <patternFill>
          <bgColor rgb="FF00B050"/>
        </patternFill>
      </fill>
    </dxf>
    <dxf>
      <fill>
        <patternFill>
          <bgColor rgb="FF66FF33"/>
        </patternFill>
      </fill>
    </dxf>
    <dxf>
      <fill>
        <patternFill>
          <bgColor rgb="FFFFFF00"/>
        </patternFill>
      </fill>
    </dxf>
    <dxf>
      <font>
        <strike val="0"/>
        <color auto="1"/>
      </font>
      <fill>
        <patternFill>
          <bgColor rgb="FFFF9933"/>
        </patternFill>
      </fill>
    </dxf>
    <dxf>
      <font>
        <b/>
        <i val="0"/>
      </font>
      <fill>
        <patternFill>
          <bgColor rgb="FFFF0000"/>
        </patternFill>
      </fill>
    </dxf>
    <dxf>
      <font>
        <b/>
        <i val="0"/>
        <strike val="0"/>
        <color auto="1"/>
      </font>
      <fill>
        <patternFill>
          <bgColor rgb="FF00B050"/>
        </patternFill>
      </fill>
    </dxf>
    <dxf>
      <font>
        <b/>
        <i val="0"/>
        <strike val="0"/>
        <color rgb="FF00B050"/>
      </font>
    </dxf>
    <dxf>
      <font>
        <strike val="0"/>
        <color rgb="FFFF0000"/>
      </font>
    </dxf>
    <dxf>
      <font>
        <color rgb="FFFF0000"/>
      </font>
      <fill>
        <patternFill>
          <bgColor theme="1"/>
        </patternFill>
      </fill>
    </dxf>
    <dxf>
      <fill>
        <patternFill>
          <bgColor rgb="FFFF0000"/>
        </patternFill>
      </fill>
    </dxf>
    <dxf>
      <fill>
        <patternFill>
          <bgColor rgb="FFFF9933"/>
        </patternFill>
      </fill>
    </dxf>
    <dxf>
      <fill>
        <patternFill>
          <bgColor rgb="FFFFFF00"/>
        </patternFill>
      </fill>
    </dxf>
    <dxf>
      <fill>
        <patternFill>
          <bgColor theme="0" tint="-0.14996795556505021"/>
        </patternFill>
      </fill>
    </dxf>
    <dxf>
      <font>
        <b/>
        <i val="0"/>
        <strike val="0"/>
        <color rgb="FF00B050"/>
      </font>
    </dxf>
    <dxf>
      <font>
        <strike val="0"/>
        <color theme="0"/>
      </font>
    </dxf>
    <dxf>
      <font>
        <strike val="0"/>
        <color theme="0"/>
      </font>
    </dxf>
    <dxf>
      <font>
        <strike val="0"/>
        <color rgb="FFFF0000"/>
      </font>
    </dxf>
    <dxf>
      <font>
        <color rgb="FFFF0000"/>
      </font>
      <fill>
        <patternFill>
          <bgColor theme="1"/>
        </patternFill>
      </fill>
    </dxf>
    <dxf>
      <fill>
        <patternFill>
          <bgColor rgb="FFFF0000"/>
        </patternFill>
      </fill>
    </dxf>
    <dxf>
      <fill>
        <patternFill>
          <bgColor rgb="FFFF9933"/>
        </patternFill>
      </fill>
    </dxf>
    <dxf>
      <fill>
        <patternFill>
          <bgColor rgb="FFFFFF00"/>
        </patternFill>
      </fill>
    </dxf>
    <dxf>
      <fill>
        <patternFill>
          <bgColor theme="0" tint="-0.14996795556505021"/>
        </patternFill>
      </fill>
    </dxf>
    <dxf>
      <font>
        <strike val="0"/>
        <color theme="0"/>
      </font>
    </dxf>
    <dxf>
      <font>
        <strike val="0"/>
        <color theme="0"/>
      </font>
    </dxf>
    <dxf>
      <font>
        <color rgb="FFFF0000"/>
      </font>
      <fill>
        <patternFill>
          <bgColor theme="1"/>
        </patternFill>
      </fill>
    </dxf>
    <dxf>
      <fill>
        <patternFill>
          <bgColor rgb="FFFF0000"/>
        </patternFill>
      </fill>
    </dxf>
    <dxf>
      <fill>
        <patternFill>
          <bgColor rgb="FFFF9933"/>
        </patternFill>
      </fill>
    </dxf>
    <dxf>
      <fill>
        <patternFill>
          <bgColor rgb="FFFFFF00"/>
        </patternFill>
      </fill>
    </dxf>
    <dxf>
      <fill>
        <patternFill>
          <bgColor theme="0" tint="-0.14996795556505021"/>
        </patternFill>
      </fill>
    </dxf>
    <dxf>
      <font>
        <strike val="0"/>
        <color theme="0"/>
      </font>
    </dxf>
    <dxf>
      <font>
        <strike val="0"/>
        <color theme="0"/>
      </font>
    </dxf>
    <dxf>
      <font>
        <color rgb="FFFF0000"/>
      </font>
      <fill>
        <patternFill>
          <bgColor theme="1"/>
        </patternFill>
      </fill>
    </dxf>
    <dxf>
      <fill>
        <patternFill>
          <bgColor rgb="FFFF0000"/>
        </patternFill>
      </fill>
    </dxf>
    <dxf>
      <fill>
        <patternFill>
          <bgColor rgb="FFFF9933"/>
        </patternFill>
      </fill>
    </dxf>
    <dxf>
      <fill>
        <patternFill>
          <bgColor rgb="FFFFFF00"/>
        </patternFill>
      </fill>
    </dxf>
    <dxf>
      <fill>
        <patternFill>
          <bgColor theme="0" tint="-0.14996795556505021"/>
        </patternFill>
      </fill>
    </dxf>
    <dxf>
      <font>
        <strike val="0"/>
        <color theme="0"/>
      </font>
    </dxf>
    <dxf>
      <font>
        <strike val="0"/>
        <color theme="0"/>
      </font>
    </dxf>
    <dxf>
      <font>
        <color rgb="FFFF0000"/>
      </font>
      <fill>
        <patternFill>
          <bgColor theme="1"/>
        </patternFill>
      </fill>
    </dxf>
    <dxf>
      <fill>
        <patternFill>
          <bgColor rgb="FFFF0000"/>
        </patternFill>
      </fill>
    </dxf>
    <dxf>
      <fill>
        <patternFill>
          <bgColor rgb="FFFF9933"/>
        </patternFill>
      </fill>
    </dxf>
    <dxf>
      <fill>
        <patternFill>
          <bgColor rgb="FFFFFF00"/>
        </patternFill>
      </fill>
    </dxf>
    <dxf>
      <fill>
        <patternFill>
          <bgColor theme="0" tint="-0.14996795556505021"/>
        </patternFill>
      </fill>
    </dxf>
    <dxf>
      <font>
        <strike val="0"/>
        <color theme="0"/>
      </font>
    </dxf>
    <dxf>
      <font>
        <strike val="0"/>
        <color theme="0"/>
      </font>
    </dxf>
    <dxf>
      <font>
        <color rgb="FFFF0000"/>
      </font>
      <fill>
        <patternFill>
          <bgColor theme="1"/>
        </patternFill>
      </fill>
    </dxf>
    <dxf>
      <fill>
        <patternFill>
          <bgColor rgb="FFFF0000"/>
        </patternFill>
      </fill>
    </dxf>
    <dxf>
      <fill>
        <patternFill>
          <bgColor rgb="FFFF9933"/>
        </patternFill>
      </fill>
    </dxf>
    <dxf>
      <fill>
        <patternFill>
          <bgColor rgb="FFFFFF00"/>
        </patternFill>
      </fill>
    </dxf>
    <dxf>
      <fill>
        <patternFill>
          <bgColor theme="0" tint="-0.14996795556505021"/>
        </patternFill>
      </fill>
    </dxf>
    <dxf>
      <font>
        <strike val="0"/>
        <color theme="0"/>
      </font>
    </dxf>
    <dxf>
      <font>
        <strike val="0"/>
        <color theme="0"/>
      </font>
    </dxf>
    <dxf>
      <font>
        <color rgb="FFFF0000"/>
      </font>
      <fill>
        <patternFill>
          <bgColor theme="1"/>
        </patternFill>
      </fill>
    </dxf>
    <dxf>
      <fill>
        <patternFill>
          <bgColor rgb="FFFF0000"/>
        </patternFill>
      </fill>
    </dxf>
    <dxf>
      <fill>
        <patternFill>
          <bgColor rgb="FFFF9933"/>
        </patternFill>
      </fill>
    </dxf>
    <dxf>
      <fill>
        <patternFill>
          <bgColor rgb="FFFFFF00"/>
        </patternFill>
      </fill>
    </dxf>
    <dxf>
      <fill>
        <patternFill>
          <bgColor theme="0" tint="-0.14996795556505021"/>
        </patternFill>
      </fill>
    </dxf>
    <dxf>
      <font>
        <strike val="0"/>
        <color theme="0"/>
      </font>
    </dxf>
    <dxf>
      <font>
        <strike val="0"/>
        <color theme="0"/>
      </font>
    </dxf>
    <dxf>
      <font>
        <color rgb="FFFF0000"/>
      </font>
      <fill>
        <patternFill>
          <bgColor theme="1"/>
        </patternFill>
      </fill>
    </dxf>
    <dxf>
      <fill>
        <patternFill>
          <bgColor rgb="FFFF0000"/>
        </patternFill>
      </fill>
    </dxf>
    <dxf>
      <fill>
        <patternFill>
          <bgColor rgb="FFFF9933"/>
        </patternFill>
      </fill>
    </dxf>
    <dxf>
      <fill>
        <patternFill>
          <bgColor rgb="FFFFFF00"/>
        </patternFill>
      </fill>
    </dxf>
    <dxf>
      <fill>
        <patternFill>
          <bgColor theme="0" tint="-0.14996795556505021"/>
        </patternFill>
      </fill>
    </dxf>
    <dxf>
      <font>
        <strike val="0"/>
        <color theme="0"/>
      </font>
    </dxf>
    <dxf>
      <font>
        <strike val="0"/>
        <color theme="0"/>
      </font>
    </dxf>
    <dxf>
      <font>
        <color rgb="FFFF0000"/>
      </font>
      <fill>
        <patternFill>
          <bgColor theme="1"/>
        </patternFill>
      </fill>
    </dxf>
    <dxf>
      <fill>
        <patternFill>
          <bgColor rgb="FFFF0000"/>
        </patternFill>
      </fill>
    </dxf>
    <dxf>
      <fill>
        <patternFill>
          <bgColor rgb="FFFF9933"/>
        </patternFill>
      </fill>
    </dxf>
    <dxf>
      <fill>
        <patternFill>
          <bgColor rgb="FFFFFF00"/>
        </patternFill>
      </fill>
    </dxf>
    <dxf>
      <fill>
        <patternFill>
          <bgColor theme="0" tint="-0.14996795556505021"/>
        </patternFill>
      </fill>
    </dxf>
    <dxf>
      <font>
        <strike val="0"/>
        <color theme="0"/>
      </font>
    </dxf>
    <dxf>
      <font>
        <strike val="0"/>
        <color theme="0"/>
      </font>
    </dxf>
    <dxf>
      <fill>
        <patternFill>
          <bgColor rgb="FF66FF33"/>
        </patternFill>
      </fill>
    </dxf>
    <dxf>
      <fill>
        <patternFill>
          <bgColor rgb="FFFFFF00"/>
        </patternFill>
      </fill>
    </dxf>
    <dxf>
      <font>
        <strike val="0"/>
        <color auto="1"/>
      </font>
      <fill>
        <patternFill>
          <bgColor rgb="FFFF9933"/>
        </patternFill>
      </fill>
    </dxf>
    <dxf>
      <font>
        <b/>
        <i val="0"/>
      </font>
      <fill>
        <patternFill>
          <bgColor rgb="FFFF0000"/>
        </patternFill>
      </fill>
    </dxf>
    <dxf>
      <font>
        <b/>
        <i val="0"/>
        <strike val="0"/>
        <color auto="1"/>
      </font>
      <fill>
        <patternFill>
          <bgColor rgb="FF00B050"/>
        </patternFill>
      </fill>
    </dxf>
    <dxf>
      <fill>
        <patternFill>
          <bgColor rgb="FF66FF33"/>
        </patternFill>
      </fill>
    </dxf>
    <dxf>
      <fill>
        <patternFill>
          <bgColor rgb="FFFFFF00"/>
        </patternFill>
      </fill>
    </dxf>
    <dxf>
      <font>
        <strike val="0"/>
        <color auto="1"/>
      </font>
      <fill>
        <patternFill>
          <bgColor rgb="FFFF9933"/>
        </patternFill>
      </fill>
    </dxf>
    <dxf>
      <font>
        <b/>
        <i val="0"/>
      </font>
      <fill>
        <patternFill>
          <bgColor rgb="FFFF0000"/>
        </patternFill>
      </fill>
    </dxf>
    <dxf>
      <font>
        <b/>
        <i val="0"/>
        <strike val="0"/>
        <color auto="1"/>
      </font>
      <fill>
        <patternFill>
          <bgColor rgb="FF00B050"/>
        </patternFill>
      </fill>
    </dxf>
    <dxf>
      <font>
        <b/>
        <i val="0"/>
        <strike val="0"/>
        <color rgb="FF00B050"/>
      </font>
    </dxf>
    <dxf>
      <font>
        <strike val="0"/>
        <color rgb="FFFF0000"/>
      </font>
    </dxf>
    <dxf>
      <font>
        <color rgb="FFFF0000"/>
      </font>
      <fill>
        <patternFill>
          <bgColor theme="1"/>
        </patternFill>
      </fill>
    </dxf>
    <dxf>
      <fill>
        <patternFill>
          <bgColor rgb="FFFF0000"/>
        </patternFill>
      </fill>
    </dxf>
    <dxf>
      <fill>
        <patternFill>
          <bgColor rgb="FFFF9933"/>
        </patternFill>
      </fill>
    </dxf>
    <dxf>
      <fill>
        <patternFill>
          <bgColor rgb="FFFFFF00"/>
        </patternFill>
      </fill>
    </dxf>
    <dxf>
      <fill>
        <patternFill>
          <bgColor theme="0" tint="-0.14996795556505021"/>
        </patternFill>
      </fill>
    </dxf>
    <dxf>
      <font>
        <b/>
        <i val="0"/>
        <strike val="0"/>
        <color rgb="FF00B050"/>
      </font>
    </dxf>
    <dxf>
      <font>
        <strike val="0"/>
        <color theme="0"/>
      </font>
    </dxf>
    <dxf>
      <font>
        <strike val="0"/>
        <color theme="0"/>
      </font>
    </dxf>
    <dxf>
      <font>
        <strike val="0"/>
        <color rgb="FFFF0000"/>
      </font>
    </dxf>
    <dxf>
      <fill>
        <patternFill>
          <bgColor rgb="FF66FF33"/>
        </patternFill>
      </fill>
    </dxf>
    <dxf>
      <fill>
        <patternFill>
          <bgColor rgb="FFFFFF00"/>
        </patternFill>
      </fill>
    </dxf>
    <dxf>
      <font>
        <strike val="0"/>
        <color auto="1"/>
      </font>
      <fill>
        <patternFill>
          <bgColor rgb="FFFF9933"/>
        </patternFill>
      </fill>
    </dxf>
    <dxf>
      <font>
        <b/>
        <i val="0"/>
      </font>
      <fill>
        <patternFill>
          <bgColor rgb="FFFF0000"/>
        </patternFill>
      </fill>
    </dxf>
    <dxf>
      <font>
        <b/>
        <i val="0"/>
        <strike val="0"/>
        <color auto="1"/>
      </font>
      <fill>
        <patternFill>
          <bgColor rgb="FF00B050"/>
        </patternFill>
      </fill>
    </dxf>
    <dxf>
      <fill>
        <patternFill>
          <bgColor rgb="FF66FF33"/>
        </patternFill>
      </fill>
    </dxf>
    <dxf>
      <fill>
        <patternFill>
          <bgColor rgb="FFFFFF00"/>
        </patternFill>
      </fill>
    </dxf>
    <dxf>
      <font>
        <strike val="0"/>
        <color auto="1"/>
      </font>
      <fill>
        <patternFill>
          <bgColor rgb="FFFF9933"/>
        </patternFill>
      </fill>
    </dxf>
    <dxf>
      <font>
        <b/>
        <i val="0"/>
      </font>
      <fill>
        <patternFill>
          <bgColor rgb="FFFF0000"/>
        </patternFill>
      </fill>
    </dxf>
    <dxf>
      <font>
        <b/>
        <i val="0"/>
        <strike val="0"/>
        <color auto="1"/>
      </font>
      <fill>
        <patternFill>
          <bgColor rgb="FF00B050"/>
        </patternFill>
      </fill>
    </dxf>
    <dxf>
      <font>
        <color rgb="FFFF0000"/>
      </font>
      <fill>
        <patternFill>
          <bgColor theme="1"/>
        </patternFill>
      </fill>
    </dxf>
    <dxf>
      <fill>
        <patternFill>
          <bgColor rgb="FFFF0000"/>
        </patternFill>
      </fill>
    </dxf>
    <dxf>
      <fill>
        <patternFill>
          <bgColor rgb="FFFF9933"/>
        </patternFill>
      </fill>
    </dxf>
    <dxf>
      <fill>
        <patternFill>
          <bgColor rgb="FFFFFF00"/>
        </patternFill>
      </fill>
    </dxf>
    <dxf>
      <fill>
        <patternFill>
          <bgColor theme="0" tint="-0.14996795556505021"/>
        </patternFill>
      </fill>
    </dxf>
    <dxf>
      <font>
        <strike val="0"/>
        <color theme="0"/>
      </font>
    </dxf>
    <dxf>
      <font>
        <strike val="0"/>
        <color theme="0"/>
      </font>
    </dxf>
    <dxf>
      <font>
        <color rgb="FFFF0000"/>
      </font>
      <fill>
        <patternFill>
          <bgColor theme="1"/>
        </patternFill>
      </fill>
    </dxf>
    <dxf>
      <fill>
        <patternFill>
          <bgColor rgb="FFFF0000"/>
        </patternFill>
      </fill>
    </dxf>
    <dxf>
      <fill>
        <patternFill>
          <bgColor rgb="FFFF9933"/>
        </patternFill>
      </fill>
    </dxf>
    <dxf>
      <fill>
        <patternFill>
          <bgColor rgb="FFFFFF00"/>
        </patternFill>
      </fill>
    </dxf>
    <dxf>
      <fill>
        <patternFill>
          <bgColor theme="0" tint="-0.14996795556505021"/>
        </patternFill>
      </fill>
    </dxf>
    <dxf>
      <font>
        <strike val="0"/>
        <color theme="0"/>
      </font>
    </dxf>
    <dxf>
      <font>
        <strike val="0"/>
        <color theme="0"/>
      </font>
    </dxf>
    <dxf>
      <font>
        <color rgb="FFFF0000"/>
      </font>
      <fill>
        <patternFill>
          <bgColor theme="1"/>
        </patternFill>
      </fill>
    </dxf>
    <dxf>
      <fill>
        <patternFill>
          <bgColor rgb="FFFF0000"/>
        </patternFill>
      </fill>
    </dxf>
    <dxf>
      <fill>
        <patternFill>
          <bgColor rgb="FFFF9933"/>
        </patternFill>
      </fill>
    </dxf>
    <dxf>
      <fill>
        <patternFill>
          <bgColor rgb="FFFFFF00"/>
        </patternFill>
      </fill>
    </dxf>
    <dxf>
      <fill>
        <patternFill>
          <bgColor theme="0" tint="-0.14996795556505021"/>
        </patternFill>
      </fill>
    </dxf>
    <dxf>
      <font>
        <strike val="0"/>
        <color theme="0"/>
      </font>
    </dxf>
    <dxf>
      <font>
        <strike val="0"/>
        <color theme="0"/>
      </font>
    </dxf>
    <dxf>
      <font>
        <b/>
        <i val="0"/>
        <strike val="0"/>
        <color rgb="FF00B050"/>
      </font>
    </dxf>
    <dxf>
      <font>
        <strike val="0"/>
        <color rgb="FFFF0000"/>
      </font>
    </dxf>
    <dxf>
      <font>
        <color rgb="FFFF0000"/>
      </font>
      <fill>
        <patternFill>
          <bgColor theme="1"/>
        </patternFill>
      </fill>
    </dxf>
    <dxf>
      <fill>
        <patternFill>
          <bgColor rgb="FFFF0000"/>
        </patternFill>
      </fill>
    </dxf>
    <dxf>
      <fill>
        <patternFill>
          <bgColor rgb="FFFF9933"/>
        </patternFill>
      </fill>
    </dxf>
    <dxf>
      <fill>
        <patternFill>
          <bgColor rgb="FFFFFF00"/>
        </patternFill>
      </fill>
    </dxf>
    <dxf>
      <fill>
        <patternFill>
          <bgColor theme="0" tint="-0.14996795556505021"/>
        </patternFill>
      </fill>
    </dxf>
    <dxf>
      <font>
        <b/>
        <i val="0"/>
        <strike val="0"/>
        <color rgb="FF00B050"/>
      </font>
    </dxf>
    <dxf>
      <font>
        <strike val="0"/>
        <color theme="0"/>
      </font>
    </dxf>
    <dxf>
      <font>
        <strike val="0"/>
        <color theme="0"/>
      </font>
    </dxf>
    <dxf>
      <font>
        <strike val="0"/>
        <color rgb="FFFF0000"/>
      </font>
    </dxf>
    <dxf>
      <fill>
        <patternFill>
          <bgColor rgb="FF00B050"/>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rgb="FFFF0000"/>
        </patternFill>
      </fill>
    </dxf>
    <dxf>
      <fill>
        <patternFill>
          <bgColor rgb="FF00B050"/>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rgb="FFFF0000"/>
        </patternFill>
      </fill>
    </dxf>
    <dxf>
      <fill>
        <patternFill>
          <bgColor rgb="FF00B050"/>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rgb="FFFF0000"/>
        </patternFill>
      </fill>
    </dxf>
    <dxf>
      <fill>
        <patternFill>
          <bgColor rgb="FF00B050"/>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rgb="FFFF0000"/>
        </patternFill>
      </fill>
    </dxf>
    <dxf>
      <fill>
        <patternFill>
          <bgColor rgb="FF00B050"/>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rgb="FFFF0000"/>
        </patternFill>
      </fill>
    </dxf>
    <dxf>
      <fill>
        <patternFill>
          <bgColor rgb="FF00B050"/>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rgb="FFFF0000"/>
        </patternFill>
      </fill>
    </dxf>
    <dxf>
      <fill>
        <patternFill>
          <bgColor rgb="FF00B050"/>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rgb="FFFF0000"/>
        </patternFill>
      </fill>
    </dxf>
    <dxf>
      <fill>
        <patternFill>
          <bgColor rgb="FF00B050"/>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rgb="FFFF0000"/>
        </patternFill>
      </fill>
    </dxf>
    <dxf>
      <fill>
        <patternFill>
          <bgColor rgb="FF00B050"/>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rgb="FFFF0000"/>
        </patternFill>
      </fill>
    </dxf>
    <dxf>
      <fill>
        <patternFill>
          <bgColor rgb="FF00B050"/>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rgb="FFFF0000"/>
        </patternFill>
      </fill>
    </dxf>
    <dxf>
      <fill>
        <patternFill>
          <bgColor rgb="FF00B050"/>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rgb="FFFF0000"/>
        </patternFill>
      </fill>
    </dxf>
  </dxfs>
  <tableStyles count="0" defaultTableStyle="TableStyleMedium2" defaultPivotStyle="PivotStyleLight16"/>
  <colors>
    <mruColors>
      <color rgb="FFCCECFF"/>
      <color rgb="FFCCFFCC"/>
      <color rgb="FF99FF66"/>
      <color rgb="FF99FFCC"/>
      <color rgb="FF6699FF"/>
      <color rgb="FFF579E6"/>
      <color rgb="FF00FFFF"/>
      <color rgb="FFCCFF3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359113</xdr:colOff>
      <xdr:row>0</xdr:row>
      <xdr:rowOff>0</xdr:rowOff>
    </xdr:from>
    <xdr:to>
      <xdr:col>10</xdr:col>
      <xdr:colOff>1100644</xdr:colOff>
      <xdr:row>1</xdr:row>
      <xdr:rowOff>266700</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3063" y="0"/>
          <a:ext cx="1960731" cy="1228725"/>
        </a:xfrm>
        <a:prstGeom prst="rect">
          <a:avLst/>
        </a:prstGeom>
      </xdr:spPr>
    </xdr:pic>
    <xdr:clientData/>
  </xdr:twoCellAnchor>
  <xdr:twoCellAnchor editAs="oneCell">
    <xdr:from>
      <xdr:col>8</xdr:col>
      <xdr:colOff>590550</xdr:colOff>
      <xdr:row>4</xdr:row>
      <xdr:rowOff>66675</xdr:rowOff>
    </xdr:from>
    <xdr:to>
      <xdr:col>10</xdr:col>
      <xdr:colOff>1104900</xdr:colOff>
      <xdr:row>5</xdr:row>
      <xdr:rowOff>454166</xdr:rowOff>
    </xdr:to>
    <xdr:pic>
      <xdr:nvPicPr>
        <xdr:cNvPr id="3" name="Picture 2">
          <a:extLst>
            <a:ext uri="{FF2B5EF4-FFF2-40B4-BE49-F238E27FC236}">
              <a16:creationId xmlns="" xmlns:a16="http://schemas.microsoft.com/office/drawing/2014/main" id="{C3E29970-C8F5-457C-8913-255019950A3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24500" y="1771650"/>
          <a:ext cx="1733550" cy="5779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0</xdr:colOff>
      <xdr:row>11</xdr:row>
      <xdr:rowOff>0</xdr:rowOff>
    </xdr:from>
    <xdr:to>
      <xdr:col>17</xdr:col>
      <xdr:colOff>2540</xdr:colOff>
      <xdr:row>12</xdr:row>
      <xdr:rowOff>336278</xdr:rowOff>
    </xdr:to>
    <xdr:pic>
      <xdr:nvPicPr>
        <xdr:cNvPr id="4" name="Picture 3">
          <a:extLst>
            <a:ext uri="{FF2B5EF4-FFF2-40B4-BE49-F238E27FC236}">
              <a16:creationId xmlns=""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29825" y="0"/>
          <a:ext cx="2131060" cy="835660"/>
        </a:xfrm>
        <a:prstGeom prst="rect">
          <a:avLst/>
        </a:prstGeom>
      </xdr:spPr>
    </xdr:pic>
    <xdr:clientData/>
  </xdr:twoCellAnchor>
  <xdr:twoCellAnchor editAs="oneCell">
    <xdr:from>
      <xdr:col>17</xdr:col>
      <xdr:colOff>0</xdr:colOff>
      <xdr:row>5</xdr:row>
      <xdr:rowOff>0</xdr:rowOff>
    </xdr:from>
    <xdr:to>
      <xdr:col>17</xdr:col>
      <xdr:colOff>2540</xdr:colOff>
      <xdr:row>8</xdr:row>
      <xdr:rowOff>102235</xdr:rowOff>
    </xdr:to>
    <xdr:pic>
      <xdr:nvPicPr>
        <xdr:cNvPr id="5" name="Picture 4">
          <a:extLst>
            <a:ext uri="{FF2B5EF4-FFF2-40B4-BE49-F238E27FC236}">
              <a16:creationId xmlns="" xmlns:a16="http://schemas.microsoft.com/office/drawing/2014/main" id="{00000000-0008-0000-0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29825" y="0"/>
          <a:ext cx="2131060" cy="835660"/>
        </a:xfrm>
        <a:prstGeom prst="rect">
          <a:avLst/>
        </a:prstGeom>
      </xdr:spPr>
    </xdr:pic>
    <xdr:clientData/>
  </xdr:twoCellAnchor>
  <xdr:oneCellAnchor>
    <xdr:from>
      <xdr:col>17</xdr:col>
      <xdr:colOff>0</xdr:colOff>
      <xdr:row>43</xdr:row>
      <xdr:rowOff>0</xdr:rowOff>
    </xdr:from>
    <xdr:ext cx="2540" cy="676456"/>
    <xdr:pic>
      <xdr:nvPicPr>
        <xdr:cNvPr id="6" name="Picture 5">
          <a:extLst>
            <a:ext uri="{FF2B5EF4-FFF2-40B4-BE49-F238E27FC236}">
              <a16:creationId xmlns="" xmlns:a16="http://schemas.microsoft.com/office/drawing/2014/main" id="{00000000-0008-0000-02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69468" y="2612571"/>
          <a:ext cx="2540" cy="676456"/>
        </a:xfrm>
        <a:prstGeom prst="rect">
          <a:avLst/>
        </a:prstGeom>
      </xdr:spPr>
    </xdr:pic>
    <xdr:clientData/>
  </xdr:oneCellAnchor>
  <xdr:oneCellAnchor>
    <xdr:from>
      <xdr:col>17</xdr:col>
      <xdr:colOff>0</xdr:colOff>
      <xdr:row>81</xdr:row>
      <xdr:rowOff>0</xdr:rowOff>
    </xdr:from>
    <xdr:ext cx="2540" cy="676456"/>
    <xdr:pic>
      <xdr:nvPicPr>
        <xdr:cNvPr id="8" name="Picture 7">
          <a:extLst>
            <a:ext uri="{FF2B5EF4-FFF2-40B4-BE49-F238E27FC236}">
              <a16:creationId xmlns="" xmlns:a16="http://schemas.microsoft.com/office/drawing/2014/main" id="{00000000-0008-0000-02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28571" y="9116786"/>
          <a:ext cx="2540" cy="676456"/>
        </a:xfrm>
        <a:prstGeom prst="rect">
          <a:avLst/>
        </a:prstGeom>
      </xdr:spPr>
    </xdr:pic>
    <xdr:clientData/>
  </xdr:oneCellAnchor>
  <xdr:oneCellAnchor>
    <xdr:from>
      <xdr:col>17</xdr:col>
      <xdr:colOff>0</xdr:colOff>
      <xdr:row>108</xdr:row>
      <xdr:rowOff>0</xdr:rowOff>
    </xdr:from>
    <xdr:ext cx="2540" cy="676456"/>
    <xdr:pic>
      <xdr:nvPicPr>
        <xdr:cNvPr id="9" name="Picture 8">
          <a:extLst>
            <a:ext uri="{FF2B5EF4-FFF2-40B4-BE49-F238E27FC236}">
              <a16:creationId xmlns="" xmlns:a16="http://schemas.microsoft.com/office/drawing/2014/main" id="{00000000-0008-0000-02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478250" y="16913679"/>
          <a:ext cx="2540" cy="676456"/>
        </a:xfrm>
        <a:prstGeom prst="rect">
          <a:avLst/>
        </a:prstGeom>
      </xdr:spPr>
    </xdr:pic>
    <xdr:clientData/>
  </xdr:oneCellAnchor>
  <xdr:twoCellAnchor editAs="oneCell">
    <xdr:from>
      <xdr:col>17</xdr:col>
      <xdr:colOff>0</xdr:colOff>
      <xdr:row>11</xdr:row>
      <xdr:rowOff>0</xdr:rowOff>
    </xdr:from>
    <xdr:to>
      <xdr:col>17</xdr:col>
      <xdr:colOff>2540</xdr:colOff>
      <xdr:row>12</xdr:row>
      <xdr:rowOff>336278</xdr:rowOff>
    </xdr:to>
    <xdr:pic>
      <xdr:nvPicPr>
        <xdr:cNvPr id="11" name="Picture 10">
          <a:extLst>
            <a:ext uri="{FF2B5EF4-FFF2-40B4-BE49-F238E27FC236}">
              <a16:creationId xmlns="" xmlns:a16="http://schemas.microsoft.com/office/drawing/2014/main" id="{00000000-0008-0000-0200-00000B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564225" y="2790825"/>
          <a:ext cx="2540" cy="679177"/>
        </a:xfrm>
        <a:prstGeom prst="rect">
          <a:avLst/>
        </a:prstGeom>
      </xdr:spPr>
    </xdr:pic>
    <xdr:clientData/>
  </xdr:twoCellAnchor>
  <xdr:twoCellAnchor editAs="oneCell">
    <xdr:from>
      <xdr:col>17</xdr:col>
      <xdr:colOff>0</xdr:colOff>
      <xdr:row>5</xdr:row>
      <xdr:rowOff>0</xdr:rowOff>
    </xdr:from>
    <xdr:to>
      <xdr:col>17</xdr:col>
      <xdr:colOff>2540</xdr:colOff>
      <xdr:row>8</xdr:row>
      <xdr:rowOff>102235</xdr:rowOff>
    </xdr:to>
    <xdr:pic>
      <xdr:nvPicPr>
        <xdr:cNvPr id="12" name="Picture 11">
          <a:extLst>
            <a:ext uri="{FF2B5EF4-FFF2-40B4-BE49-F238E27FC236}">
              <a16:creationId xmlns="" xmlns:a16="http://schemas.microsoft.com/office/drawing/2014/main" id="{00000000-0008-0000-02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564225" y="1628775"/>
          <a:ext cx="2540" cy="673735"/>
        </a:xfrm>
        <a:prstGeom prst="rect">
          <a:avLst/>
        </a:prstGeom>
      </xdr:spPr>
    </xdr:pic>
    <xdr:clientData/>
  </xdr:twoCellAnchor>
  <xdr:oneCellAnchor>
    <xdr:from>
      <xdr:col>17</xdr:col>
      <xdr:colOff>0</xdr:colOff>
      <xdr:row>43</xdr:row>
      <xdr:rowOff>0</xdr:rowOff>
    </xdr:from>
    <xdr:ext cx="2540" cy="676456"/>
    <xdr:pic>
      <xdr:nvPicPr>
        <xdr:cNvPr id="14" name="Picture 13">
          <a:extLst>
            <a:ext uri="{FF2B5EF4-FFF2-40B4-BE49-F238E27FC236}">
              <a16:creationId xmlns="" xmlns:a16="http://schemas.microsoft.com/office/drawing/2014/main" id="{00000000-0008-0000-02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564225" y="9505950"/>
          <a:ext cx="2540" cy="676456"/>
        </a:xfrm>
        <a:prstGeom prst="rect">
          <a:avLst/>
        </a:prstGeom>
      </xdr:spPr>
    </xdr:pic>
    <xdr:clientData/>
  </xdr:oneCellAnchor>
  <xdr:oneCellAnchor>
    <xdr:from>
      <xdr:col>17</xdr:col>
      <xdr:colOff>0</xdr:colOff>
      <xdr:row>81</xdr:row>
      <xdr:rowOff>0</xdr:rowOff>
    </xdr:from>
    <xdr:ext cx="2540" cy="676456"/>
    <xdr:pic>
      <xdr:nvPicPr>
        <xdr:cNvPr id="15" name="Picture 14">
          <a:extLst>
            <a:ext uri="{FF2B5EF4-FFF2-40B4-BE49-F238E27FC236}">
              <a16:creationId xmlns="" xmlns:a16="http://schemas.microsoft.com/office/drawing/2014/main" id="{00000000-0008-0000-0200-00000F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564225" y="17526000"/>
          <a:ext cx="2540" cy="676456"/>
        </a:xfrm>
        <a:prstGeom prst="rect">
          <a:avLst/>
        </a:prstGeom>
      </xdr:spPr>
    </xdr:pic>
    <xdr:clientData/>
  </xdr:oneCellAnchor>
  <xdr:oneCellAnchor>
    <xdr:from>
      <xdr:col>17</xdr:col>
      <xdr:colOff>0</xdr:colOff>
      <xdr:row>108</xdr:row>
      <xdr:rowOff>0</xdr:rowOff>
    </xdr:from>
    <xdr:ext cx="2540" cy="676456"/>
    <xdr:pic>
      <xdr:nvPicPr>
        <xdr:cNvPr id="16" name="Picture 15">
          <a:extLst>
            <a:ext uri="{FF2B5EF4-FFF2-40B4-BE49-F238E27FC236}">
              <a16:creationId xmlns="" xmlns:a16="http://schemas.microsoft.com/office/drawing/2014/main" id="{00000000-0008-0000-0200-000010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564225" y="23526750"/>
          <a:ext cx="2540" cy="67645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K60"/>
  <sheetViews>
    <sheetView tabSelected="1" topLeftCell="B1" workbookViewId="0">
      <selection activeCell="C60" sqref="A1:K60"/>
    </sheetView>
  </sheetViews>
  <sheetFormatPr defaultColWidth="8.85546875" defaultRowHeight="15" x14ac:dyDescent="0.25"/>
  <cols>
    <col min="1" max="1" width="1.42578125" style="8" customWidth="1"/>
    <col min="2" max="2" width="6.85546875" style="8" customWidth="1"/>
    <col min="3" max="3" width="13.42578125" style="8" customWidth="1"/>
    <col min="4" max="4" width="15.42578125" style="8" customWidth="1"/>
    <col min="5" max="10" width="8.85546875" style="8"/>
    <col min="11" max="11" width="17" style="8" customWidth="1"/>
    <col min="12" max="16384" width="8.85546875" style="8"/>
  </cols>
  <sheetData>
    <row r="1" spans="2:11" ht="75.75" customHeight="1" x14ac:dyDescent="0.3">
      <c r="B1" s="452" t="s">
        <v>91</v>
      </c>
      <c r="C1" s="452"/>
      <c r="D1" s="452"/>
      <c r="E1" s="452"/>
      <c r="F1" s="452"/>
      <c r="G1" s="452"/>
      <c r="H1" s="452"/>
      <c r="I1" s="452"/>
    </row>
    <row r="2" spans="2:11" ht="27" customHeight="1" x14ac:dyDescent="0.2">
      <c r="B2" s="453" t="s">
        <v>620</v>
      </c>
      <c r="C2" s="453"/>
      <c r="D2" s="453"/>
      <c r="E2" s="453"/>
      <c r="F2" s="453"/>
      <c r="G2" s="453"/>
      <c r="H2" s="453"/>
      <c r="I2" s="453"/>
    </row>
    <row r="3" spans="2:11" ht="16.5" customHeight="1" x14ac:dyDescent="0.2">
      <c r="B3" s="310"/>
      <c r="C3" s="310"/>
      <c r="D3" s="310"/>
      <c r="E3" s="310"/>
      <c r="F3" s="310"/>
      <c r="G3" s="310"/>
      <c r="H3" s="310"/>
      <c r="I3" s="310"/>
      <c r="K3" s="301" t="s">
        <v>622</v>
      </c>
    </row>
    <row r="4" spans="2:11" ht="15" customHeight="1" x14ac:dyDescent="0.25">
      <c r="B4" s="451"/>
      <c r="C4" s="451"/>
      <c r="D4" s="451"/>
      <c r="E4" s="309"/>
      <c r="F4" s="309"/>
      <c r="G4" s="309"/>
      <c r="H4" s="309"/>
      <c r="I4" s="309"/>
      <c r="K4" s="300" t="s">
        <v>534</v>
      </c>
    </row>
    <row r="5" spans="2:11" x14ac:dyDescent="0.2">
      <c r="B5" s="225"/>
      <c r="C5" s="225"/>
      <c r="D5" s="225"/>
      <c r="E5" s="225"/>
      <c r="F5" s="225"/>
      <c r="G5" s="225"/>
      <c r="H5" s="225"/>
      <c r="I5" s="225"/>
      <c r="J5" s="225"/>
      <c r="K5" s="225"/>
    </row>
    <row r="6" spans="2:11" ht="36.75" customHeight="1" x14ac:dyDescent="0.35">
      <c r="B6" s="229" t="s">
        <v>435</v>
      </c>
      <c r="C6" s="230"/>
      <c r="D6" s="230"/>
    </row>
    <row r="7" spans="2:11" ht="16.5" customHeight="1" x14ac:dyDescent="0.25">
      <c r="B7" s="227"/>
      <c r="C7" s="228"/>
      <c r="D7" s="228"/>
      <c r="E7" s="228"/>
      <c r="F7" s="228"/>
      <c r="G7" s="228"/>
      <c r="H7" s="228"/>
      <c r="I7" s="228"/>
      <c r="J7" s="228"/>
      <c r="K7" s="450" t="s">
        <v>621</v>
      </c>
    </row>
    <row r="8" spans="2:11" ht="21" x14ac:dyDescent="0.25">
      <c r="B8" s="226"/>
    </row>
    <row r="9" spans="2:11" ht="24" x14ac:dyDescent="0.3">
      <c r="B9" s="299" t="s">
        <v>511</v>
      </c>
    </row>
    <row r="11" spans="2:11" ht="88.5" customHeight="1" x14ac:dyDescent="0.2">
      <c r="B11" s="454" t="s">
        <v>535</v>
      </c>
      <c r="C11" s="454"/>
      <c r="D11" s="454"/>
      <c r="E11" s="454"/>
      <c r="F11" s="454"/>
      <c r="G11" s="454"/>
      <c r="H11" s="454"/>
      <c r="I11" s="454"/>
      <c r="J11" s="454"/>
      <c r="K11" s="454"/>
    </row>
    <row r="12" spans="2:11" ht="50.25" customHeight="1" x14ac:dyDescent="0.2">
      <c r="B12" s="454" t="s">
        <v>512</v>
      </c>
      <c r="C12" s="454"/>
      <c r="D12" s="454"/>
      <c r="E12" s="454"/>
      <c r="F12" s="454"/>
      <c r="G12" s="454"/>
      <c r="H12" s="454"/>
      <c r="I12" s="454"/>
      <c r="J12" s="454"/>
      <c r="K12" s="454"/>
    </row>
    <row r="13" spans="2:11" x14ac:dyDescent="0.2">
      <c r="B13" s="454" t="s">
        <v>516</v>
      </c>
      <c r="C13" s="454"/>
      <c r="D13" s="454"/>
      <c r="E13" s="454"/>
      <c r="F13" s="454"/>
      <c r="G13" s="454"/>
      <c r="H13" s="454"/>
      <c r="I13" s="454"/>
      <c r="J13" s="454"/>
      <c r="K13" s="454"/>
    </row>
    <row r="14" spans="2:11" x14ac:dyDescent="0.2">
      <c r="B14" s="295" t="s">
        <v>437</v>
      </c>
      <c r="C14" s="454" t="s">
        <v>513</v>
      </c>
      <c r="D14" s="454"/>
      <c r="E14" s="454"/>
      <c r="F14" s="454"/>
      <c r="G14" s="454"/>
      <c r="H14" s="454"/>
      <c r="I14" s="454"/>
      <c r="J14" s="454"/>
      <c r="K14" s="454"/>
    </row>
    <row r="15" spans="2:11" x14ac:dyDescent="0.2">
      <c r="B15" s="295" t="s">
        <v>437</v>
      </c>
      <c r="C15" s="454" t="s">
        <v>88</v>
      </c>
      <c r="D15" s="454"/>
      <c r="E15" s="454"/>
      <c r="F15" s="454"/>
      <c r="G15" s="454"/>
      <c r="H15" s="454"/>
      <c r="I15" s="454"/>
      <c r="J15" s="454"/>
      <c r="K15" s="454"/>
    </row>
    <row r="16" spans="2:11" x14ac:dyDescent="0.2">
      <c r="B16" s="295" t="s">
        <v>437</v>
      </c>
      <c r="C16" s="454" t="s">
        <v>514</v>
      </c>
      <c r="D16" s="454"/>
      <c r="E16" s="454"/>
      <c r="F16" s="454"/>
      <c r="G16" s="454"/>
      <c r="H16" s="454"/>
      <c r="I16" s="454"/>
      <c r="J16" s="454"/>
      <c r="K16" s="454"/>
    </row>
    <row r="17" spans="2:11" x14ac:dyDescent="0.2">
      <c r="B17" s="295" t="s">
        <v>437</v>
      </c>
      <c r="C17" s="454" t="s">
        <v>6</v>
      </c>
      <c r="D17" s="454"/>
      <c r="E17" s="454"/>
      <c r="F17" s="454"/>
      <c r="G17" s="454"/>
      <c r="H17" s="454"/>
      <c r="I17" s="454"/>
      <c r="J17" s="454"/>
      <c r="K17" s="454"/>
    </row>
    <row r="18" spans="2:11" x14ac:dyDescent="0.2">
      <c r="B18" s="295" t="s">
        <v>437</v>
      </c>
      <c r="C18" s="454" t="s">
        <v>515</v>
      </c>
      <c r="D18" s="454"/>
      <c r="E18" s="454"/>
      <c r="F18" s="454"/>
      <c r="G18" s="454"/>
      <c r="H18" s="454"/>
      <c r="I18" s="454"/>
      <c r="J18" s="454"/>
      <c r="K18" s="454"/>
    </row>
    <row r="19" spans="2:11" x14ac:dyDescent="0.2">
      <c r="B19" s="295" t="s">
        <v>437</v>
      </c>
      <c r="C19" s="454" t="s">
        <v>10</v>
      </c>
      <c r="D19" s="454"/>
      <c r="E19" s="454"/>
      <c r="F19" s="454"/>
      <c r="G19" s="454"/>
      <c r="H19" s="454"/>
      <c r="I19" s="454"/>
      <c r="J19" s="454"/>
      <c r="K19" s="454"/>
    </row>
    <row r="20" spans="2:11" x14ac:dyDescent="0.25">
      <c r="B20" s="295" t="s">
        <v>437</v>
      </c>
      <c r="C20" s="454" t="s">
        <v>11</v>
      </c>
      <c r="D20" s="454"/>
      <c r="E20" s="454"/>
      <c r="F20" s="454"/>
      <c r="G20" s="454"/>
      <c r="H20" s="454"/>
      <c r="I20" s="454"/>
      <c r="J20" s="454"/>
      <c r="K20" s="454"/>
    </row>
    <row r="21" spans="2:11" x14ac:dyDescent="0.25">
      <c r="B21" s="295"/>
      <c r="C21" s="309"/>
      <c r="D21" s="309"/>
      <c r="E21" s="309"/>
      <c r="F21" s="309"/>
      <c r="G21" s="309"/>
      <c r="H21" s="309"/>
      <c r="I21" s="309"/>
      <c r="J21" s="309"/>
      <c r="K21" s="309"/>
    </row>
    <row r="22" spans="2:11" ht="58.5" customHeight="1" x14ac:dyDescent="0.25">
      <c r="B22" s="461" t="s">
        <v>533</v>
      </c>
      <c r="C22" s="461"/>
      <c r="D22" s="461"/>
      <c r="E22" s="461"/>
      <c r="F22" s="461"/>
      <c r="G22" s="461"/>
      <c r="H22" s="461"/>
      <c r="I22" s="461"/>
      <c r="J22" s="461"/>
      <c r="K22" s="461"/>
    </row>
    <row r="23" spans="2:11" ht="75.75" customHeight="1" x14ac:dyDescent="0.25">
      <c r="B23" s="455" t="s">
        <v>532</v>
      </c>
      <c r="C23" s="456"/>
      <c r="D23" s="456"/>
      <c r="E23" s="456"/>
      <c r="F23" s="456"/>
      <c r="G23" s="456"/>
      <c r="H23" s="456"/>
      <c r="I23" s="456"/>
      <c r="J23" s="456"/>
      <c r="K23" s="457"/>
    </row>
    <row r="24" spans="2:11" x14ac:dyDescent="0.25">
      <c r="B24" s="295"/>
      <c r="C24" s="309"/>
      <c r="D24" s="309"/>
      <c r="E24" s="309"/>
      <c r="F24" s="309"/>
      <c r="G24" s="309"/>
      <c r="H24" s="309"/>
      <c r="I24" s="309"/>
      <c r="J24" s="309"/>
      <c r="K24" s="309"/>
    </row>
    <row r="25" spans="2:11" ht="60.75" customHeight="1" x14ac:dyDescent="0.25">
      <c r="B25" s="454" t="s">
        <v>517</v>
      </c>
      <c r="C25" s="454"/>
      <c r="D25" s="454"/>
      <c r="E25" s="454"/>
      <c r="F25" s="454"/>
      <c r="G25" s="454"/>
      <c r="H25" s="454"/>
      <c r="I25" s="454"/>
      <c r="J25" s="454"/>
      <c r="K25" s="454"/>
    </row>
    <row r="27" spans="2:11" ht="25.5" customHeight="1" x14ac:dyDescent="0.25">
      <c r="B27" s="15" t="s">
        <v>518</v>
      </c>
    </row>
    <row r="28" spans="2:11" ht="61.5" customHeight="1" x14ac:dyDescent="0.25">
      <c r="B28" s="220" t="s">
        <v>67</v>
      </c>
      <c r="C28" s="454" t="s">
        <v>519</v>
      </c>
      <c r="D28" s="454"/>
      <c r="E28" s="454"/>
      <c r="F28" s="454"/>
      <c r="G28" s="454"/>
      <c r="H28" s="454"/>
      <c r="I28" s="454"/>
      <c r="J28" s="454"/>
      <c r="K28" s="454"/>
    </row>
    <row r="30" spans="2:11" ht="45" customHeight="1" x14ac:dyDescent="0.25">
      <c r="B30" s="220" t="s">
        <v>425</v>
      </c>
      <c r="C30" s="454" t="s">
        <v>427</v>
      </c>
      <c r="D30" s="454"/>
      <c r="E30" s="454"/>
      <c r="F30" s="454"/>
      <c r="G30" s="454"/>
      <c r="H30" s="454"/>
      <c r="I30" s="454"/>
      <c r="J30" s="454"/>
      <c r="K30" s="454"/>
    </row>
    <row r="31" spans="2:11" x14ac:dyDescent="0.25">
      <c r="B31" s="220"/>
      <c r="C31" s="309"/>
      <c r="D31" s="309"/>
      <c r="E31" s="309"/>
      <c r="F31" s="309"/>
      <c r="G31" s="309"/>
      <c r="H31" s="309"/>
      <c r="I31" s="309"/>
      <c r="J31" s="309"/>
      <c r="K31" s="309"/>
    </row>
    <row r="32" spans="2:11" ht="30.75" customHeight="1" x14ac:dyDescent="0.25">
      <c r="B32" s="220" t="s">
        <v>71</v>
      </c>
      <c r="C32" s="454" t="s">
        <v>428</v>
      </c>
      <c r="D32" s="454"/>
      <c r="E32" s="454"/>
      <c r="F32" s="454"/>
      <c r="G32" s="454"/>
      <c r="H32" s="454"/>
      <c r="I32" s="454"/>
      <c r="J32" s="454"/>
      <c r="K32" s="454"/>
    </row>
    <row r="33" spans="2:11" s="1" customFormat="1" x14ac:dyDescent="0.25">
      <c r="B33" s="221"/>
      <c r="C33" s="219"/>
      <c r="D33" s="219"/>
      <c r="E33" s="219"/>
      <c r="F33" s="219"/>
    </row>
    <row r="34" spans="2:11" ht="47.25" customHeight="1" x14ac:dyDescent="0.25">
      <c r="B34" s="220" t="s">
        <v>426</v>
      </c>
      <c r="C34" s="462" t="s">
        <v>520</v>
      </c>
      <c r="D34" s="462"/>
      <c r="E34" s="462"/>
      <c r="F34" s="462"/>
      <c r="G34" s="462"/>
      <c r="H34" s="462"/>
      <c r="I34" s="462"/>
      <c r="J34" s="462"/>
      <c r="K34" s="462"/>
    </row>
    <row r="35" spans="2:11" s="1" customFormat="1" x14ac:dyDescent="0.25">
      <c r="B35" s="221"/>
      <c r="C35" s="219"/>
      <c r="D35" s="219"/>
      <c r="E35" s="219"/>
      <c r="F35" s="219"/>
    </row>
    <row r="36" spans="2:11" s="223" customFormat="1" x14ac:dyDescent="0.25">
      <c r="B36" s="222" t="s">
        <v>72</v>
      </c>
      <c r="C36" s="224" t="s">
        <v>139</v>
      </c>
      <c r="D36" s="458" t="s">
        <v>521</v>
      </c>
      <c r="E36" s="458"/>
      <c r="F36" s="458"/>
      <c r="G36" s="458"/>
      <c r="H36" s="458"/>
      <c r="I36" s="458"/>
      <c r="J36" s="458"/>
      <c r="K36" s="458"/>
    </row>
    <row r="37" spans="2:11" s="223" customFormat="1" x14ac:dyDescent="0.25">
      <c r="B37" s="222"/>
      <c r="C37" s="224"/>
      <c r="D37" s="308"/>
      <c r="E37" s="308"/>
      <c r="F37" s="308"/>
      <c r="G37" s="308"/>
      <c r="H37" s="308"/>
      <c r="I37" s="308"/>
      <c r="J37" s="308"/>
      <c r="K37" s="308"/>
    </row>
    <row r="38" spans="2:11" s="223" customFormat="1" ht="63" customHeight="1" x14ac:dyDescent="0.25">
      <c r="B38" s="222"/>
      <c r="C38" s="224" t="s">
        <v>531</v>
      </c>
      <c r="D38" s="458" t="s">
        <v>523</v>
      </c>
      <c r="E38" s="458"/>
      <c r="F38" s="458"/>
      <c r="G38" s="458"/>
      <c r="H38" s="458"/>
      <c r="I38" s="458"/>
      <c r="J38" s="458"/>
      <c r="K38" s="458"/>
    </row>
    <row r="39" spans="2:11" s="296" customFormat="1" ht="36" customHeight="1" x14ac:dyDescent="0.25">
      <c r="B39" s="297"/>
      <c r="C39" s="298" t="s">
        <v>437</v>
      </c>
      <c r="D39" s="460" t="s">
        <v>522</v>
      </c>
      <c r="E39" s="460"/>
      <c r="F39" s="460"/>
      <c r="G39" s="460"/>
      <c r="H39" s="460"/>
      <c r="I39" s="460"/>
      <c r="J39" s="460"/>
      <c r="K39" s="460"/>
    </row>
    <row r="40" spans="2:11" s="296" customFormat="1" ht="33.75" customHeight="1" x14ac:dyDescent="0.25">
      <c r="B40" s="297"/>
      <c r="C40" s="298" t="s">
        <v>437</v>
      </c>
      <c r="D40" s="460" t="s">
        <v>525</v>
      </c>
      <c r="E40" s="460"/>
      <c r="F40" s="460"/>
      <c r="G40" s="460"/>
      <c r="H40" s="460"/>
      <c r="I40" s="460"/>
      <c r="J40" s="460"/>
      <c r="K40" s="460"/>
    </row>
    <row r="41" spans="2:11" s="296" customFormat="1" ht="66.75" customHeight="1" x14ac:dyDescent="0.25">
      <c r="B41" s="297"/>
      <c r="C41" s="298" t="s">
        <v>437</v>
      </c>
      <c r="D41" s="460" t="s">
        <v>524</v>
      </c>
      <c r="E41" s="460"/>
      <c r="F41" s="460"/>
      <c r="G41" s="460"/>
      <c r="H41" s="460"/>
      <c r="I41" s="460"/>
      <c r="J41" s="460"/>
      <c r="K41" s="460"/>
    </row>
    <row r="42" spans="2:11" s="1" customFormat="1" ht="51" customHeight="1" x14ac:dyDescent="0.25">
      <c r="B42" s="221"/>
      <c r="C42" s="224" t="s">
        <v>322</v>
      </c>
      <c r="D42" s="458" t="s">
        <v>526</v>
      </c>
      <c r="E42" s="458"/>
      <c r="F42" s="458"/>
      <c r="G42" s="458"/>
      <c r="H42" s="458"/>
      <c r="I42" s="458"/>
      <c r="J42" s="458"/>
      <c r="K42" s="458"/>
    </row>
    <row r="43" spans="2:11" s="1" customFormat="1" ht="51" customHeight="1" x14ac:dyDescent="0.25">
      <c r="B43" s="221"/>
      <c r="C43" s="224" t="s">
        <v>528</v>
      </c>
      <c r="D43" s="458" t="s">
        <v>527</v>
      </c>
      <c r="E43" s="458"/>
      <c r="F43" s="458"/>
      <c r="G43" s="458"/>
      <c r="H43" s="458"/>
      <c r="I43" s="458"/>
      <c r="J43" s="458"/>
      <c r="K43" s="458"/>
    </row>
    <row r="44" spans="2:11" s="1" customFormat="1" ht="30" customHeight="1" x14ac:dyDescent="0.25">
      <c r="B44" s="221"/>
      <c r="C44" s="224" t="s">
        <v>529</v>
      </c>
      <c r="D44" s="458" t="s">
        <v>530</v>
      </c>
      <c r="E44" s="458"/>
      <c r="F44" s="458"/>
      <c r="G44" s="458"/>
      <c r="H44" s="458"/>
      <c r="I44" s="458"/>
      <c r="J44" s="458"/>
      <c r="K44" s="458"/>
    </row>
    <row r="45" spans="2:11" s="1" customFormat="1" x14ac:dyDescent="0.25">
      <c r="B45" s="221"/>
      <c r="C45" s="224"/>
      <c r="D45" s="308"/>
      <c r="E45" s="308"/>
      <c r="F45" s="308"/>
      <c r="G45" s="308"/>
      <c r="H45" s="308"/>
      <c r="I45" s="308"/>
      <c r="J45" s="308"/>
      <c r="K45" s="308"/>
    </row>
    <row r="46" spans="2:11" s="1" customFormat="1" x14ac:dyDescent="0.25">
      <c r="C46" s="224" t="s">
        <v>76</v>
      </c>
      <c r="D46" s="458" t="s">
        <v>429</v>
      </c>
      <c r="E46" s="458"/>
      <c r="F46" s="458"/>
      <c r="G46" s="458"/>
      <c r="H46" s="458"/>
      <c r="I46" s="458"/>
      <c r="J46" s="458"/>
      <c r="K46" s="458"/>
    </row>
    <row r="47" spans="2:11" s="1" customFormat="1" x14ac:dyDescent="0.25">
      <c r="C47" s="224"/>
      <c r="D47" s="308"/>
      <c r="E47" s="308"/>
      <c r="F47" s="308"/>
      <c r="G47" s="308"/>
      <c r="H47" s="308"/>
      <c r="I47" s="308"/>
      <c r="J47" s="308"/>
      <c r="K47" s="308"/>
    </row>
    <row r="48" spans="2:11" s="1" customFormat="1" ht="30" customHeight="1" x14ac:dyDescent="0.25">
      <c r="C48" s="224" t="s">
        <v>298</v>
      </c>
      <c r="D48" s="458" t="s">
        <v>584</v>
      </c>
      <c r="E48" s="458"/>
      <c r="F48" s="458"/>
      <c r="G48" s="458"/>
      <c r="H48" s="458"/>
      <c r="I48" s="458"/>
      <c r="J48" s="458"/>
      <c r="K48" s="458"/>
    </row>
    <row r="49" spans="3:11" s="1" customFormat="1" x14ac:dyDescent="0.25">
      <c r="C49" s="224"/>
      <c r="D49" s="308"/>
      <c r="E49" s="308"/>
      <c r="F49" s="308"/>
      <c r="G49" s="308"/>
      <c r="H49" s="308"/>
      <c r="I49" s="308"/>
      <c r="J49" s="308"/>
      <c r="K49" s="308"/>
    </row>
    <row r="50" spans="3:11" s="1" customFormat="1" ht="64.5" customHeight="1" x14ac:dyDescent="0.25">
      <c r="C50" s="224" t="s">
        <v>586</v>
      </c>
      <c r="D50" s="458" t="s">
        <v>585</v>
      </c>
      <c r="E50" s="458"/>
      <c r="F50" s="458"/>
      <c r="G50" s="458"/>
      <c r="H50" s="458"/>
      <c r="I50" s="458"/>
      <c r="J50" s="458"/>
      <c r="K50" s="458"/>
    </row>
    <row r="51" spans="3:11" s="1" customFormat="1" x14ac:dyDescent="0.25">
      <c r="C51" s="224"/>
      <c r="D51" s="308"/>
      <c r="E51" s="308"/>
      <c r="F51" s="308"/>
      <c r="G51" s="308"/>
      <c r="H51" s="308"/>
      <c r="I51" s="308"/>
      <c r="J51" s="308"/>
      <c r="K51" s="308"/>
    </row>
    <row r="52" spans="3:11" s="1" customFormat="1" ht="30" customHeight="1" x14ac:dyDescent="0.25">
      <c r="C52" s="224" t="s">
        <v>77</v>
      </c>
      <c r="D52" s="458" t="s">
        <v>431</v>
      </c>
      <c r="E52" s="458"/>
      <c r="F52" s="458"/>
      <c r="G52" s="458"/>
      <c r="H52" s="458"/>
      <c r="I52" s="458"/>
      <c r="J52" s="458"/>
      <c r="K52" s="458"/>
    </row>
    <row r="53" spans="3:11" s="1" customFormat="1" x14ac:dyDescent="0.25">
      <c r="C53" s="224"/>
      <c r="D53" s="308"/>
      <c r="E53" s="308"/>
      <c r="F53" s="308"/>
      <c r="G53" s="308"/>
      <c r="H53" s="308"/>
      <c r="I53" s="308"/>
      <c r="J53" s="308"/>
      <c r="K53" s="308"/>
    </row>
    <row r="54" spans="3:11" s="1" customFormat="1" ht="30.75" customHeight="1" x14ac:dyDescent="0.25">
      <c r="C54" s="224" t="s">
        <v>78</v>
      </c>
      <c r="D54" s="458" t="s">
        <v>430</v>
      </c>
      <c r="E54" s="458"/>
      <c r="F54" s="458"/>
      <c r="G54" s="458"/>
      <c r="H54" s="458"/>
      <c r="I54" s="458"/>
      <c r="J54" s="458"/>
      <c r="K54" s="458"/>
    </row>
    <row r="55" spans="3:11" s="1" customFormat="1" x14ac:dyDescent="0.25">
      <c r="C55" s="224"/>
      <c r="D55" s="308"/>
      <c r="E55" s="308"/>
      <c r="F55" s="308"/>
      <c r="G55" s="308"/>
      <c r="H55" s="308"/>
      <c r="I55" s="308"/>
      <c r="J55" s="308"/>
      <c r="K55" s="308"/>
    </row>
    <row r="56" spans="3:11" s="1" customFormat="1" ht="30.75" customHeight="1" x14ac:dyDescent="0.25">
      <c r="C56" s="224" t="s">
        <v>140</v>
      </c>
      <c r="D56" s="458" t="s">
        <v>432</v>
      </c>
      <c r="E56" s="458"/>
      <c r="F56" s="458"/>
      <c r="G56" s="458"/>
      <c r="H56" s="458"/>
      <c r="I56" s="458"/>
      <c r="J56" s="458"/>
      <c r="K56" s="458"/>
    </row>
    <row r="57" spans="3:11" s="1" customFormat="1" x14ac:dyDescent="0.25">
      <c r="C57" s="224"/>
      <c r="D57" s="308"/>
      <c r="E57" s="308"/>
      <c r="F57" s="308"/>
      <c r="G57" s="308"/>
      <c r="H57" s="308"/>
      <c r="I57" s="308"/>
      <c r="J57" s="308"/>
      <c r="K57" s="308"/>
    </row>
    <row r="58" spans="3:11" s="1" customFormat="1" ht="30.75" customHeight="1" x14ac:dyDescent="0.25">
      <c r="C58" s="224" t="s">
        <v>237</v>
      </c>
      <c r="D58" s="458" t="s">
        <v>433</v>
      </c>
      <c r="E58" s="458"/>
      <c r="F58" s="458"/>
      <c r="G58" s="458"/>
      <c r="H58" s="458"/>
      <c r="I58" s="458"/>
      <c r="J58" s="458"/>
      <c r="K58" s="458"/>
    </row>
    <row r="59" spans="3:11" s="1" customFormat="1" x14ac:dyDescent="0.25">
      <c r="C59" s="224"/>
      <c r="D59" s="308"/>
      <c r="E59" s="308"/>
      <c r="F59" s="308"/>
      <c r="G59" s="308"/>
      <c r="H59" s="308"/>
      <c r="I59" s="308"/>
      <c r="J59" s="308"/>
      <c r="K59" s="308"/>
    </row>
    <row r="60" spans="3:11" ht="48.75" customHeight="1" x14ac:dyDescent="0.25">
      <c r="C60" s="459" t="s">
        <v>434</v>
      </c>
      <c r="D60" s="459"/>
      <c r="E60" s="459"/>
      <c r="F60" s="459"/>
      <c r="G60" s="459"/>
      <c r="H60" s="459"/>
      <c r="I60" s="459"/>
      <c r="J60" s="459"/>
      <c r="K60" s="459"/>
    </row>
  </sheetData>
  <sheetProtection algorithmName="SHA-512" hashValue="56WrGuSi1NbCvLxP+oJdcJDm6t6lTn56638RvrMGK3N50ef9LwTBoslW8Ij5hzktMLNgS24UPoXqE1Md4EO4ow==" saltValue="WWlBw78ztzWsVSkgiifynQ==" spinCount="100000" sheet="1" objects="1" scenarios="1" selectLockedCells="1"/>
  <mergeCells count="36">
    <mergeCell ref="B22:K22"/>
    <mergeCell ref="C34:K34"/>
    <mergeCell ref="D36:K36"/>
    <mergeCell ref="C32:K32"/>
    <mergeCell ref="C30:K30"/>
    <mergeCell ref="D54:K54"/>
    <mergeCell ref="D56:K56"/>
    <mergeCell ref="D58:K58"/>
    <mergeCell ref="C60:K60"/>
    <mergeCell ref="D38:K38"/>
    <mergeCell ref="D41:K41"/>
    <mergeCell ref="D39:K39"/>
    <mergeCell ref="D40:K40"/>
    <mergeCell ref="D44:K44"/>
    <mergeCell ref="D42:K42"/>
    <mergeCell ref="D43:K43"/>
    <mergeCell ref="D46:K46"/>
    <mergeCell ref="D50:K50"/>
    <mergeCell ref="D52:K52"/>
    <mergeCell ref="D48:K48"/>
    <mergeCell ref="B4:D4"/>
    <mergeCell ref="B1:I1"/>
    <mergeCell ref="B2:I2"/>
    <mergeCell ref="B25:K25"/>
    <mergeCell ref="C28:K28"/>
    <mergeCell ref="B11:K11"/>
    <mergeCell ref="B12:K12"/>
    <mergeCell ref="B13:K13"/>
    <mergeCell ref="C14:K14"/>
    <mergeCell ref="C15:K15"/>
    <mergeCell ref="C16:K16"/>
    <mergeCell ref="C17:K17"/>
    <mergeCell ref="C18:K18"/>
    <mergeCell ref="C19:K19"/>
    <mergeCell ref="C20:K20"/>
    <mergeCell ref="B23:K23"/>
  </mergeCells>
  <pageMargins left="0.39370078740157483" right="0.39370078740157483" top="0.39370078740157483" bottom="0.39370078740157483" header="0.31496062992125984" footer="0.31496062992125984"/>
  <pageSetup paperSize="9" scale="8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P136"/>
  <sheetViews>
    <sheetView workbookViewId="0">
      <selection activeCell="D12" sqref="D12"/>
    </sheetView>
  </sheetViews>
  <sheetFormatPr defaultColWidth="8.85546875" defaultRowHeight="15" x14ac:dyDescent="0.25"/>
  <cols>
    <col min="1" max="1" width="0.85546875" style="173" customWidth="1"/>
    <col min="2" max="2" width="10.85546875" style="173" customWidth="1"/>
    <col min="3" max="3" width="17.42578125" style="313" customWidth="1"/>
    <col min="4" max="4" width="31.140625" style="313" customWidth="1"/>
    <col min="5" max="5" width="25.7109375" style="313" customWidth="1"/>
    <col min="6" max="6" width="17.42578125" style="313" customWidth="1"/>
    <col min="7" max="7" width="12.42578125" style="313" customWidth="1"/>
    <col min="8" max="8" width="11" style="313" customWidth="1"/>
    <col min="9" max="9" width="11.140625" style="313" customWidth="1"/>
    <col min="10" max="10" width="12.42578125" style="313" customWidth="1"/>
    <col min="11" max="11" width="24.42578125" style="314" bestFit="1" customWidth="1"/>
    <col min="12" max="12" width="13.42578125" style="173" customWidth="1"/>
    <col min="13" max="13" width="22.42578125" style="173" customWidth="1"/>
    <col min="14" max="16384" width="8.85546875" style="173"/>
  </cols>
  <sheetData>
    <row r="1" spans="2:11" x14ac:dyDescent="0.2">
      <c r="E1" s="547" t="s">
        <v>246</v>
      </c>
      <c r="F1" s="547"/>
      <c r="G1" s="544"/>
      <c r="H1" s="544"/>
      <c r="I1" s="544"/>
      <c r="J1" s="544"/>
    </row>
    <row r="2" spans="2:11" ht="23.25" customHeight="1" x14ac:dyDescent="0.2">
      <c r="B2" s="561" t="s">
        <v>91</v>
      </c>
      <c r="C2" s="561"/>
      <c r="D2" s="561"/>
      <c r="E2" s="519" t="s">
        <v>422</v>
      </c>
      <c r="F2" s="520"/>
      <c r="G2" s="517" t="s">
        <v>243</v>
      </c>
      <c r="H2" s="517"/>
      <c r="I2" s="562"/>
      <c r="J2" s="562"/>
    </row>
    <row r="3" spans="2:11" ht="21" customHeight="1" x14ac:dyDescent="0.2">
      <c r="B3" s="548" t="s">
        <v>620</v>
      </c>
      <c r="C3" s="548"/>
      <c r="D3" s="548"/>
      <c r="E3" s="521" t="s">
        <v>244</v>
      </c>
      <c r="F3" s="522"/>
      <c r="G3" s="545"/>
      <c r="H3" s="546"/>
      <c r="I3" s="518"/>
      <c r="J3" s="518"/>
    </row>
    <row r="4" spans="2:11" ht="29.25" customHeight="1" x14ac:dyDescent="0.2">
      <c r="B4" s="563" t="str">
        <f>'Assessment Tool User Guide'!K3</f>
        <v>V5 - 28.7.2017</v>
      </c>
      <c r="C4" s="563"/>
      <c r="D4" s="564"/>
      <c r="E4" s="523" t="s">
        <v>323</v>
      </c>
      <c r="F4" s="524"/>
      <c r="G4" s="517" t="s">
        <v>59</v>
      </c>
      <c r="H4" s="517"/>
      <c r="I4" s="562"/>
      <c r="J4" s="562"/>
    </row>
    <row r="5" spans="2:11" ht="3" customHeight="1" x14ac:dyDescent="0.2">
      <c r="F5" s="315"/>
      <c r="G5" s="316"/>
      <c r="H5" s="316"/>
      <c r="I5" s="315"/>
      <c r="J5" s="315"/>
    </row>
    <row r="6" spans="2:11" ht="5.25" customHeight="1" thickBot="1" x14ac:dyDescent="0.25">
      <c r="F6" s="315"/>
      <c r="G6" s="316"/>
      <c r="H6" s="316"/>
      <c r="I6" s="315"/>
      <c r="J6" s="315"/>
    </row>
    <row r="7" spans="2:11" s="319" customFormat="1" ht="23.1" customHeight="1" x14ac:dyDescent="0.2">
      <c r="B7" s="317" t="s">
        <v>67</v>
      </c>
      <c r="C7" s="500" t="s">
        <v>12</v>
      </c>
      <c r="D7" s="500"/>
      <c r="E7" s="500"/>
      <c r="F7" s="500"/>
      <c r="G7" s="500"/>
      <c r="H7" s="500"/>
      <c r="I7" s="500"/>
      <c r="J7" s="565"/>
      <c r="K7" s="318"/>
    </row>
    <row r="8" spans="2:11" ht="12" customHeight="1" x14ac:dyDescent="0.2">
      <c r="B8" s="566" t="s">
        <v>0</v>
      </c>
      <c r="C8" s="505"/>
      <c r="D8" s="419"/>
      <c r="E8" s="320" t="s">
        <v>22</v>
      </c>
      <c r="F8" s="514"/>
      <c r="G8" s="515"/>
      <c r="H8" s="515"/>
      <c r="I8" s="515"/>
      <c r="J8" s="516"/>
    </row>
    <row r="9" spans="2:11" ht="12" customHeight="1" x14ac:dyDescent="0.2">
      <c r="B9" s="504" t="s">
        <v>17</v>
      </c>
      <c r="C9" s="505"/>
      <c r="D9" s="419"/>
      <c r="E9" s="320" t="s">
        <v>411</v>
      </c>
      <c r="F9" s="514"/>
      <c r="G9" s="515"/>
      <c r="H9" s="515"/>
      <c r="I9" s="515"/>
      <c r="J9" s="516"/>
    </row>
    <row r="10" spans="2:11" ht="12" customHeight="1" x14ac:dyDescent="0.2">
      <c r="B10" s="504" t="s">
        <v>18</v>
      </c>
      <c r="C10" s="505"/>
      <c r="D10" s="419"/>
      <c r="E10" s="320" t="s">
        <v>2</v>
      </c>
      <c r="F10" s="506"/>
      <c r="G10" s="507"/>
      <c r="H10" s="507"/>
      <c r="I10" s="507"/>
      <c r="J10" s="508"/>
    </row>
    <row r="11" spans="2:11" ht="12" customHeight="1" x14ac:dyDescent="0.2">
      <c r="B11" s="504" t="s">
        <v>1</v>
      </c>
      <c r="C11" s="505"/>
      <c r="D11" s="419"/>
      <c r="E11" s="320" t="s">
        <v>21</v>
      </c>
      <c r="F11" s="506"/>
      <c r="G11" s="507"/>
      <c r="H11" s="507"/>
      <c r="I11" s="507"/>
      <c r="J11" s="508"/>
    </row>
    <row r="12" spans="2:11" ht="12" customHeight="1" x14ac:dyDescent="0.2">
      <c r="B12" s="504" t="s">
        <v>116</v>
      </c>
      <c r="C12" s="505"/>
      <c r="D12" s="419"/>
      <c r="E12" s="320" t="s">
        <v>151</v>
      </c>
      <c r="F12" s="506"/>
      <c r="G12" s="507"/>
      <c r="H12" s="507"/>
      <c r="I12" s="507"/>
      <c r="J12" s="508"/>
    </row>
    <row r="13" spans="2:11" ht="12" customHeight="1" x14ac:dyDescent="0.2">
      <c r="B13" s="504" t="s">
        <v>3</v>
      </c>
      <c r="C13" s="505"/>
      <c r="D13" s="419"/>
      <c r="E13" s="320" t="s">
        <v>4</v>
      </c>
      <c r="F13" s="506"/>
      <c r="G13" s="507"/>
      <c r="H13" s="507"/>
      <c r="I13" s="507"/>
      <c r="J13" s="508"/>
    </row>
    <row r="14" spans="2:11" ht="12" customHeight="1" x14ac:dyDescent="0.2">
      <c r="B14" s="525" t="s">
        <v>19</v>
      </c>
      <c r="C14" s="526"/>
      <c r="D14" s="419"/>
      <c r="E14" s="320" t="s">
        <v>86</v>
      </c>
      <c r="F14" s="506"/>
      <c r="G14" s="507"/>
      <c r="H14" s="507"/>
      <c r="I14" s="507"/>
      <c r="J14" s="508"/>
    </row>
    <row r="15" spans="2:11" ht="12" customHeight="1" x14ac:dyDescent="0.2">
      <c r="B15" s="525" t="s">
        <v>20</v>
      </c>
      <c r="C15" s="526"/>
      <c r="D15" s="419"/>
      <c r="E15" s="320" t="s">
        <v>255</v>
      </c>
      <c r="F15" s="506"/>
      <c r="G15" s="507"/>
      <c r="H15" s="507"/>
      <c r="I15" s="507"/>
      <c r="J15" s="508"/>
    </row>
    <row r="16" spans="2:11" ht="12" customHeight="1" thickBot="1" x14ac:dyDescent="0.25">
      <c r="B16" s="527" t="s">
        <v>115</v>
      </c>
      <c r="C16" s="528"/>
      <c r="D16" s="420"/>
      <c r="E16" s="321" t="s">
        <v>5</v>
      </c>
      <c r="F16" s="529"/>
      <c r="G16" s="530"/>
      <c r="H16" s="530"/>
      <c r="I16" s="530"/>
      <c r="J16" s="531"/>
    </row>
    <row r="17" spans="1:16" ht="4.5" customHeight="1" thickBot="1" x14ac:dyDescent="0.25">
      <c r="B17" s="322"/>
      <c r="C17" s="323"/>
      <c r="D17" s="324"/>
      <c r="E17" s="324"/>
      <c r="F17" s="325"/>
      <c r="G17" s="326"/>
      <c r="H17" s="326"/>
      <c r="I17" s="326"/>
      <c r="J17" s="327"/>
    </row>
    <row r="18" spans="1:16" ht="25.5" customHeight="1" x14ac:dyDescent="0.2">
      <c r="B18" s="328" t="s">
        <v>256</v>
      </c>
      <c r="C18" s="491" t="s">
        <v>416</v>
      </c>
      <c r="D18" s="491"/>
      <c r="E18" s="491"/>
      <c r="F18" s="491"/>
      <c r="G18" s="491"/>
      <c r="H18" s="491"/>
      <c r="I18" s="532"/>
      <c r="J18" s="329" t="s">
        <v>257</v>
      </c>
    </row>
    <row r="19" spans="1:16" ht="14.25" customHeight="1" x14ac:dyDescent="0.2">
      <c r="B19" s="330"/>
      <c r="C19" s="331"/>
      <c r="D19" s="331"/>
      <c r="E19" s="331"/>
      <c r="F19" s="332" t="s">
        <v>404</v>
      </c>
      <c r="G19" s="332" t="s">
        <v>401</v>
      </c>
      <c r="H19" s="332" t="s">
        <v>402</v>
      </c>
      <c r="I19" s="333" t="s">
        <v>403</v>
      </c>
      <c r="J19" s="334"/>
    </row>
    <row r="20" spans="1:16" ht="12" customHeight="1" x14ac:dyDescent="0.2">
      <c r="A20" s="335"/>
      <c r="B20" s="336" t="s">
        <v>313</v>
      </c>
      <c r="C20" s="471" t="s">
        <v>449</v>
      </c>
      <c r="D20" s="472"/>
      <c r="E20" s="473"/>
      <c r="F20" s="337">
        <f>'2.1 Workforce'!G39</f>
        <v>0</v>
      </c>
      <c r="G20" s="337">
        <f>'2.1 Workforce'!J39</f>
        <v>0</v>
      </c>
      <c r="H20" s="337">
        <f>'2.1 Workforce'!M39</f>
        <v>0</v>
      </c>
      <c r="I20" s="338">
        <f>'2.1 Workforce'!P39</f>
        <v>0</v>
      </c>
      <c r="J20" s="339">
        <f>(IF('2.1 Workforce'!J41="0.00%",0,IF('2.1 Workforce'!J$41&lt;=0.009,"0",IF('2.1 Workforce'!J$41&gt;=0.3,"5",IF(AND('2.1 Workforce'!J$41&gt;0.01,'2.1 Workforce'!J$41&lt;=0.1),"2",IF(AND('2.1 Workforce'!J$41&gt;0.01,'2.1 Workforce'!J$41&lt;=0.2),"3",IF(AND('2.1 Workforce'!J$41&gt;0.02,'2.1 Workforce'!J$41&lt;=0.3),"4",)))))))</f>
        <v>0</v>
      </c>
      <c r="K20" s="340" t="s">
        <v>609</v>
      </c>
    </row>
    <row r="21" spans="1:16" ht="12" customHeight="1" x14ac:dyDescent="0.2">
      <c r="A21" s="335"/>
      <c r="B21" s="336" t="s">
        <v>314</v>
      </c>
      <c r="C21" s="471" t="s">
        <v>450</v>
      </c>
      <c r="D21" s="472"/>
      <c r="E21" s="472"/>
      <c r="F21" s="473"/>
      <c r="G21" s="337">
        <f>'2.1 Workforce'!J40</f>
        <v>0</v>
      </c>
      <c r="H21" s="337">
        <f>'2.1 Workforce'!M40</f>
        <v>0</v>
      </c>
      <c r="I21" s="338">
        <f>'2.1 Workforce'!P40</f>
        <v>0</v>
      </c>
      <c r="J21" s="339">
        <f>(IF('2.1 Workforce'!M41="0.00%",0,IF('2.1 Workforce'!M$41&lt;=0.009,"0",IF('2.1 Workforce'!M$41&gt;=0.3,"5",IF(AND('2.1 Workforce'!M$41&gt;0.01,'2.1 Workforce'!M$41&lt;=0.1),"2",IF(AND('2.1 Workforce'!M$41&gt;0.01,'2.1 Workforce'!M$41&lt;=0.2),"3",IF(AND('2.1 Workforce'!M$41&gt;0.02,'2.1 Workforce'!M$41&lt;=0.3),"4",)))))))</f>
        <v>0</v>
      </c>
      <c r="K21" s="340" t="s">
        <v>610</v>
      </c>
    </row>
    <row r="22" spans="1:16" ht="12" customHeight="1" x14ac:dyDescent="0.2">
      <c r="A22" s="335"/>
      <c r="B22" s="336" t="s">
        <v>315</v>
      </c>
      <c r="C22" s="471" t="s">
        <v>451</v>
      </c>
      <c r="D22" s="472"/>
      <c r="E22" s="472"/>
      <c r="F22" s="473"/>
      <c r="G22" s="341" t="str">
        <f>'2.1 Workforce'!J41</f>
        <v>0.00%</v>
      </c>
      <c r="H22" s="341" t="str">
        <f>'2.1 Workforce'!M41</f>
        <v>0.00%</v>
      </c>
      <c r="I22" s="342" t="str">
        <f>'2.1 Workforce'!P41</f>
        <v>0.00%</v>
      </c>
      <c r="J22" s="339">
        <f>(IF('2.1 Workforce'!P41="0.00%",0,IF('2.1 Workforce'!P$41&lt;=0.009,"0",IF('2.1 Workforce'!P$41&gt;=0.3,"5",IF(AND('2.1 Workforce'!P$41&gt;0.01,'2.1 Workforce'!P$41&lt;=0.1),"2",IF(AND('2.1 Workforce'!P$41&gt;0.01,'2.1 Workforce'!P$41&lt;=0.2),"3",IF(AND('2.1 Workforce'!P$41&gt;0.02,'2.1 Workforce'!P$41&lt;=0.3),"4",)))))))</f>
        <v>0</v>
      </c>
      <c r="K22" s="340" t="s">
        <v>611</v>
      </c>
    </row>
    <row r="23" spans="1:16" ht="13.5" customHeight="1" x14ac:dyDescent="0.2">
      <c r="A23" s="335"/>
      <c r="B23" s="336" t="s">
        <v>405</v>
      </c>
      <c r="C23" s="471" t="s">
        <v>424</v>
      </c>
      <c r="D23" s="472"/>
      <c r="E23" s="473"/>
      <c r="F23" s="343">
        <f>IFERROR(F8/(F20/8),0)</f>
        <v>0</v>
      </c>
      <c r="G23" s="541"/>
      <c r="H23" s="542"/>
      <c r="I23" s="543"/>
      <c r="J23" s="334" t="str">
        <f>IFERROR(IF(F23&lt;=1800,"0",IF(F23&gt;=2501,"5",IF(AND(F23&gt;1800,F23&lt;=2000),"2",IF(AND(F23&gt;2000,F23&lt;=2300),"3",IF(AND(F23&gt;2300,F23&lt;=2500),"4","0"))))),0)</f>
        <v>0</v>
      </c>
    </row>
    <row r="24" spans="1:16" ht="13.5" customHeight="1" x14ac:dyDescent="0.2">
      <c r="A24" s="335"/>
      <c r="B24" s="336" t="s">
        <v>466</v>
      </c>
      <c r="C24" s="471" t="s">
        <v>476</v>
      </c>
      <c r="D24" s="472"/>
      <c r="E24" s="473"/>
      <c r="F24" s="423"/>
      <c r="G24" s="421"/>
      <c r="H24" s="421"/>
      <c r="I24" s="422"/>
      <c r="J24" s="344" t="s">
        <v>423</v>
      </c>
    </row>
    <row r="25" spans="1:16" s="345" customFormat="1" ht="21.95" thickBot="1" x14ac:dyDescent="0.25">
      <c r="B25" s="346" t="s">
        <v>261</v>
      </c>
      <c r="C25" s="475"/>
      <c r="D25" s="475"/>
      <c r="E25" s="475"/>
      <c r="F25" s="475"/>
      <c r="G25" s="475"/>
      <c r="H25" s="475"/>
      <c r="I25" s="513"/>
      <c r="J25" s="347">
        <f>J23+J22+J21+J20</f>
        <v>0</v>
      </c>
      <c r="K25" s="318"/>
      <c r="M25" s="319"/>
    </row>
    <row r="26" spans="1:16" ht="3.95" customHeight="1" thickBot="1" x14ac:dyDescent="0.25">
      <c r="B26" s="348"/>
      <c r="C26" s="349"/>
      <c r="D26" s="350"/>
      <c r="E26" s="351"/>
      <c r="F26" s="349"/>
      <c r="G26" s="352"/>
      <c r="H26" s="352"/>
      <c r="I26" s="350"/>
      <c r="J26" s="353"/>
      <c r="M26" s="354"/>
    </row>
    <row r="27" spans="1:16" s="319" customFormat="1" ht="27.75" customHeight="1" x14ac:dyDescent="0.2">
      <c r="B27" s="355" t="s">
        <v>245</v>
      </c>
      <c r="C27" s="552" t="s">
        <v>325</v>
      </c>
      <c r="D27" s="552"/>
      <c r="E27" s="552"/>
      <c r="F27" s="552"/>
      <c r="G27" s="552"/>
      <c r="H27" s="552"/>
      <c r="I27" s="552"/>
      <c r="J27" s="329" t="s">
        <v>258</v>
      </c>
      <c r="K27" s="318"/>
      <c r="M27" s="354"/>
      <c r="N27" s="354"/>
      <c r="O27" s="354"/>
      <c r="P27" s="354"/>
    </row>
    <row r="28" spans="1:16" s="354" customFormat="1" ht="24.75" customHeight="1" x14ac:dyDescent="0.2">
      <c r="B28" s="356" t="s">
        <v>259</v>
      </c>
      <c r="C28" s="357" t="s">
        <v>460</v>
      </c>
      <c r="D28" s="358" t="s">
        <v>276</v>
      </c>
      <c r="E28" s="359" t="s">
        <v>461</v>
      </c>
      <c r="F28" s="332" t="s">
        <v>404</v>
      </c>
      <c r="G28" s="332" t="s">
        <v>401</v>
      </c>
      <c r="H28" s="332" t="s">
        <v>402</v>
      </c>
      <c r="I28" s="333" t="s">
        <v>403</v>
      </c>
      <c r="J28" s="360"/>
      <c r="K28" s="314"/>
    </row>
    <row r="29" spans="1:16" s="354" customFormat="1" ht="12" customHeight="1" x14ac:dyDescent="0.2">
      <c r="A29" s="335"/>
      <c r="B29" s="361" t="s">
        <v>563</v>
      </c>
      <c r="C29" s="424"/>
      <c r="D29" s="467" t="s">
        <v>459</v>
      </c>
      <c r="E29" s="468"/>
      <c r="F29" s="337">
        <f>'2.1 Workforce'!G46</f>
        <v>0</v>
      </c>
      <c r="G29" s="337">
        <f>'2.1 Workforce'!J46</f>
        <v>0</v>
      </c>
      <c r="H29" s="337">
        <f>'2.1 Workforce'!M46</f>
        <v>0</v>
      </c>
      <c r="I29" s="338">
        <f>'2.1 Workforce'!P46</f>
        <v>0</v>
      </c>
      <c r="J29" s="339">
        <f>(IF('2.1 Workforce'!J79="0.00%",0,IF('2.1 Workforce'!J$79&lt;=0.009,"0",IF('2.1 Workforce'!J$79&gt;=0.3,"5",IF(AND('2.1 Workforce'!J$79&gt;0.01,'2.1 Workforce'!J$79&lt;=0.1),"2",IF(AND('2.1 Workforce'!J$79&gt;0.01,'2.1 Workforce'!J$79&lt;=0.2),"3",IF(AND('2.1 Workforce'!J$79&gt;0.02,'2.1 Workforce'!J$79&lt;=0.3),"4",)))))))</f>
        <v>0</v>
      </c>
      <c r="K29" s="340" t="s">
        <v>600</v>
      </c>
    </row>
    <row r="30" spans="1:16" s="354" customFormat="1" ht="12" customHeight="1" x14ac:dyDescent="0.2">
      <c r="A30" s="335"/>
      <c r="B30" s="361" t="s">
        <v>564</v>
      </c>
      <c r="C30" s="424"/>
      <c r="D30" s="467" t="s">
        <v>280</v>
      </c>
      <c r="E30" s="468"/>
      <c r="F30" s="337">
        <f>'2.1 Workforce'!G59</f>
        <v>0</v>
      </c>
      <c r="G30" s="337">
        <f>'2.1 Workforce'!J59</f>
        <v>0</v>
      </c>
      <c r="H30" s="337">
        <f>'2.1 Workforce'!M59</f>
        <v>0</v>
      </c>
      <c r="I30" s="338">
        <f>'2.1 Workforce'!P59</f>
        <v>0</v>
      </c>
      <c r="J30" s="339">
        <f>(IF('2.1 Workforce'!M79="0.00%",0,IF('2.1 Workforce'!M$79&lt;=0.009,"0",IF('2.1 Workforce'!M$79&gt;=0.3,"5",IF(AND('2.1 Workforce'!M$79&gt;0.01,'2.1 Workforce'!M$79&lt;=0.1),"2",IF(AND('2.1 Workforce'!M$79&gt;0.01,'2.1 Workforce'!M$79&lt;=0.2),"3",IF(AND('2.1 Workforce'!M$79&gt;0.02,'2.1 Workforce'!M$79&lt;=0.3),"4",)))))))</f>
        <v>0</v>
      </c>
      <c r="K30" s="340" t="s">
        <v>601</v>
      </c>
    </row>
    <row r="31" spans="1:16" s="354" customFormat="1" ht="12" customHeight="1" x14ac:dyDescent="0.2">
      <c r="A31" s="335"/>
      <c r="B31" s="361" t="s">
        <v>565</v>
      </c>
      <c r="C31" s="424"/>
      <c r="D31" s="467" t="s">
        <v>277</v>
      </c>
      <c r="E31" s="468"/>
      <c r="F31" s="337">
        <f>'2.1 Workforce'!G66</f>
        <v>0</v>
      </c>
      <c r="G31" s="337">
        <f>'2.1 Workforce'!J66</f>
        <v>0</v>
      </c>
      <c r="H31" s="337">
        <f>'2.1 Workforce'!M66</f>
        <v>0</v>
      </c>
      <c r="I31" s="338">
        <f>'2.1 Workforce'!P66</f>
        <v>0</v>
      </c>
      <c r="J31" s="339">
        <f>(IF('2.1 Workforce'!P79="0.00%",0,IF('2.1 Workforce'!P$79&lt;=0.009,"0",IF('2.1 Workforce'!P$79&gt;=0.3,"5",IF(AND('2.1 Workforce'!P$79&gt;0.01,'2.1 Workforce'!P$79&lt;=0.1),"2",IF(AND('2.1 Workforce'!P$79&gt;0.01,'2.1 Workforce'!P$79&lt;=0.2),"3",IF(AND('2.1 Workforce'!P$79&gt;0.02,'2.1 Workforce'!P$79&lt;=0.3),"4",)))))))</f>
        <v>0</v>
      </c>
      <c r="K31" s="340" t="s">
        <v>606</v>
      </c>
    </row>
    <row r="32" spans="1:16" s="354" customFormat="1" ht="12" customHeight="1" x14ac:dyDescent="0.2">
      <c r="A32" s="335"/>
      <c r="B32" s="361" t="s">
        <v>566</v>
      </c>
      <c r="C32" s="424"/>
      <c r="D32" s="467" t="s">
        <v>454</v>
      </c>
      <c r="E32" s="468"/>
      <c r="F32" s="337">
        <f>'2.1 Workforce'!G73</f>
        <v>0</v>
      </c>
      <c r="G32" s="337">
        <f>'2.1 Workforce'!J73</f>
        <v>0</v>
      </c>
      <c r="H32" s="337">
        <f>'2.1 Workforce'!M73</f>
        <v>0</v>
      </c>
      <c r="I32" s="338">
        <f>'2.1 Workforce'!P73</f>
        <v>0</v>
      </c>
      <c r="J32" s="344" t="s">
        <v>423</v>
      </c>
      <c r="K32" s="314"/>
    </row>
    <row r="33" spans="1:11" s="354" customFormat="1" ht="12" customHeight="1" x14ac:dyDescent="0.2">
      <c r="B33" s="362"/>
      <c r="C33" s="363"/>
      <c r="D33" s="364" t="s">
        <v>326</v>
      </c>
      <c r="E33" s="365"/>
      <c r="F33" s="366">
        <f>SUM(F29:F32)</f>
        <v>0</v>
      </c>
      <c r="G33" s="366">
        <f>SUM(G29:G32)</f>
        <v>0</v>
      </c>
      <c r="H33" s="366">
        <f>SUM(H29:H32)</f>
        <v>0</v>
      </c>
      <c r="I33" s="366">
        <f>SUM(I29:I32)</f>
        <v>0</v>
      </c>
      <c r="J33" s="367">
        <f>J29+J30+J31</f>
        <v>0</v>
      </c>
      <c r="K33" s="314"/>
    </row>
    <row r="34" spans="1:11" s="354" customFormat="1" ht="24" customHeight="1" x14ac:dyDescent="0.2">
      <c r="B34" s="356" t="s">
        <v>260</v>
      </c>
      <c r="C34" s="368" t="s">
        <v>460</v>
      </c>
      <c r="D34" s="358" t="s">
        <v>281</v>
      </c>
      <c r="E34" s="359" t="s">
        <v>461</v>
      </c>
      <c r="F34" s="369" t="s">
        <v>404</v>
      </c>
      <c r="G34" s="332" t="s">
        <v>401</v>
      </c>
      <c r="H34" s="332" t="s">
        <v>402</v>
      </c>
      <c r="I34" s="333" t="s">
        <v>403</v>
      </c>
      <c r="J34" s="360"/>
      <c r="K34" s="314"/>
    </row>
    <row r="35" spans="1:11" s="354" customFormat="1" ht="12" customHeight="1" x14ac:dyDescent="0.2">
      <c r="B35" s="361" t="s">
        <v>567</v>
      </c>
      <c r="C35" s="424"/>
      <c r="D35" s="469" t="s">
        <v>287</v>
      </c>
      <c r="E35" s="470"/>
      <c r="F35" s="337">
        <f>'2.1 Workforce'!G84</f>
        <v>0</v>
      </c>
      <c r="G35" s="337">
        <f>'2.1 Workforce'!J84</f>
        <v>0</v>
      </c>
      <c r="H35" s="337">
        <f>'2.1 Workforce'!M84</f>
        <v>0</v>
      </c>
      <c r="I35" s="338">
        <f>'2.1 Workforce'!P84</f>
        <v>0</v>
      </c>
      <c r="J35" s="339">
        <f>(IF('2.1 Workforce'!J106="0.00%",0,IF('2.1 Workforce'!J$106&lt;=0.009,"0",IF('2.1 Workforce'!J$106&gt;=0.3,"5",IF(AND('2.1 Workforce'!J$106&gt;0.01,'2.1 Workforce'!J$106&lt;=0.1),"2",IF(AND('2.1 Workforce'!J$106&gt;0.01,'2.1 Workforce'!J$106&lt;=0.2),"3",IF(AND('2.1 Workforce'!J$106&gt;0.02,'2.1 Workforce'!J$106&lt;=0.3),"4",)))))))</f>
        <v>0</v>
      </c>
      <c r="K35" s="340" t="s">
        <v>602</v>
      </c>
    </row>
    <row r="36" spans="1:11" s="354" customFormat="1" ht="12" customHeight="1" x14ac:dyDescent="0.2">
      <c r="B36" s="361" t="s">
        <v>568</v>
      </c>
      <c r="C36" s="424"/>
      <c r="D36" s="467" t="s">
        <v>400</v>
      </c>
      <c r="E36" s="468"/>
      <c r="F36" s="337">
        <f>'2.1 Workforce'!G88</f>
        <v>0</v>
      </c>
      <c r="G36" s="337">
        <f>'2.1 Workforce'!J88</f>
        <v>0</v>
      </c>
      <c r="H36" s="337">
        <f>'2.1 Workforce'!M88</f>
        <v>0</v>
      </c>
      <c r="I36" s="338">
        <f>'2.1 Workforce'!P88</f>
        <v>0</v>
      </c>
      <c r="J36" s="339">
        <f>(IF('2.1 Workforce'!M106="0.00%",0,IF('2.1 Workforce'!M$106&lt;=0.009,"0",IF('2.1 Workforce'!M$106&gt;=0.3,"5",IF(AND('2.1 Workforce'!M$106&gt;0.01,'2.1 Workforce'!M$106&lt;=0.1),"2",IF(AND('2.1 Workforce'!M$106&gt;0.01,'2.1 Workforce'!M$106&lt;=0.2),"3",IF(AND('2.1 Workforce'!M$106&gt;0.02,'2.1 Workforce'!M$106&lt;=0.3),"4",)))))))</f>
        <v>0</v>
      </c>
      <c r="K36" s="340" t="s">
        <v>603</v>
      </c>
    </row>
    <row r="37" spans="1:11" s="354" customFormat="1" ht="12" customHeight="1" x14ac:dyDescent="0.2">
      <c r="B37" s="361" t="s">
        <v>569</v>
      </c>
      <c r="C37" s="424"/>
      <c r="D37" s="467" t="s">
        <v>342</v>
      </c>
      <c r="E37" s="468"/>
      <c r="F37" s="337">
        <f>'2.1 Workforce'!G92</f>
        <v>0</v>
      </c>
      <c r="G37" s="337">
        <f>'2.1 Workforce'!J92</f>
        <v>0</v>
      </c>
      <c r="H37" s="337">
        <f>'2.1 Workforce'!M92</f>
        <v>0</v>
      </c>
      <c r="I37" s="338">
        <f>'2.1 Workforce'!P92</f>
        <v>0</v>
      </c>
      <c r="J37" s="339">
        <f>(IF('2.1 Workforce'!P106="0.00%",0,IF('2.1 Workforce'!P$106&lt;=0.009,"0",IF('2.1 Workforce'!P$106&gt;=0.3,"5",IF(AND('2.1 Workforce'!P$106&gt;0.01,'2.1 Workforce'!P$106&lt;=0.1),"2",IF(AND('2.1 Workforce'!P$106&gt;0.01,'2.1 Workforce'!P$106&lt;=0.2),"3",IF(AND('2.1 Workforce'!P$106&gt;0.02,'2.1 Workforce'!P$106&lt;=0.3),"4",)))))))</f>
        <v>0</v>
      </c>
      <c r="K37" s="340" t="s">
        <v>607</v>
      </c>
    </row>
    <row r="38" spans="1:11" s="354" customFormat="1" ht="12" customHeight="1" x14ac:dyDescent="0.2">
      <c r="B38" s="361" t="s">
        <v>570</v>
      </c>
      <c r="C38" s="424"/>
      <c r="D38" s="467" t="s">
        <v>137</v>
      </c>
      <c r="E38" s="468"/>
      <c r="F38" s="337">
        <f>'2.1 Workforce'!G96</f>
        <v>0</v>
      </c>
      <c r="G38" s="337">
        <f>'2.1 Workforce'!J96</f>
        <v>0</v>
      </c>
      <c r="H38" s="337">
        <f>'2.1 Workforce'!M96</f>
        <v>0</v>
      </c>
      <c r="I38" s="338">
        <f>'2.1 Workforce'!P96</f>
        <v>0</v>
      </c>
      <c r="J38" s="344" t="s">
        <v>423</v>
      </c>
      <c r="K38" s="370"/>
    </row>
    <row r="39" spans="1:11" s="354" customFormat="1" ht="12" customHeight="1" x14ac:dyDescent="0.2">
      <c r="B39" s="361" t="s">
        <v>571</v>
      </c>
      <c r="C39" s="424"/>
      <c r="D39" s="467" t="s">
        <v>122</v>
      </c>
      <c r="E39" s="468"/>
      <c r="F39" s="337">
        <f>'2.1 Workforce'!G100</f>
        <v>0</v>
      </c>
      <c r="G39" s="337">
        <f>'2.1 Workforce'!J100</f>
        <v>0</v>
      </c>
      <c r="H39" s="337">
        <f>'2.1 Workforce'!M100</f>
        <v>0</v>
      </c>
      <c r="I39" s="338">
        <f>'2.1 Workforce'!P100</f>
        <v>0</v>
      </c>
      <c r="J39" s="344" t="s">
        <v>423</v>
      </c>
      <c r="K39" s="314"/>
    </row>
    <row r="40" spans="1:11" s="354" customFormat="1" ht="12" customHeight="1" x14ac:dyDescent="0.2">
      <c r="B40" s="362"/>
      <c r="C40" s="371"/>
      <c r="D40" s="537" t="s">
        <v>326</v>
      </c>
      <c r="E40" s="538"/>
      <c r="F40" s="366">
        <f>SUM(F35:F39)</f>
        <v>0</v>
      </c>
      <c r="G40" s="366">
        <f>SUM(G35:G39)</f>
        <v>0</v>
      </c>
      <c r="H40" s="366">
        <f>SUM(H35:H39)</f>
        <v>0</v>
      </c>
      <c r="I40" s="366">
        <f>SUM(I35:I39)</f>
        <v>0</v>
      </c>
      <c r="J40" s="367">
        <f>J35+J36+J37</f>
        <v>0</v>
      </c>
      <c r="K40" s="314"/>
    </row>
    <row r="41" spans="1:11" s="354" customFormat="1" ht="24" customHeight="1" x14ac:dyDescent="0.2">
      <c r="B41" s="356" t="s">
        <v>284</v>
      </c>
      <c r="C41" s="368" t="s">
        <v>460</v>
      </c>
      <c r="D41" s="358" t="s">
        <v>282</v>
      </c>
      <c r="E41" s="359" t="s">
        <v>482</v>
      </c>
      <c r="F41" s="369" t="s">
        <v>404</v>
      </c>
      <c r="G41" s="332" t="s">
        <v>401</v>
      </c>
      <c r="H41" s="332" t="s">
        <v>402</v>
      </c>
      <c r="I41" s="333" t="s">
        <v>403</v>
      </c>
      <c r="J41" s="360"/>
      <c r="K41" s="314"/>
    </row>
    <row r="42" spans="1:11" s="354" customFormat="1" ht="12" customHeight="1" x14ac:dyDescent="0.2">
      <c r="B42" s="361" t="s">
        <v>572</v>
      </c>
      <c r="C42" s="424"/>
      <c r="D42" s="469" t="s">
        <v>283</v>
      </c>
      <c r="E42" s="470"/>
      <c r="F42" s="337">
        <f>'2.1 Workforce'!G111</f>
        <v>0</v>
      </c>
      <c r="G42" s="337">
        <f>'2.1 Workforce'!J111</f>
        <v>0</v>
      </c>
      <c r="H42" s="337">
        <f>'2.1 Workforce'!M111</f>
        <v>0</v>
      </c>
      <c r="I42" s="338">
        <f>'2.1 Workforce'!P111</f>
        <v>0</v>
      </c>
      <c r="J42" s="339">
        <f>(IF('2.1 Workforce'!J129="0.00%",0,IF('2.1 Workforce'!J$129&lt;=0.009,"0",IF('2.1 Workforce'!J$129&gt;=0.3,"5",IF(AND('2.1 Workforce'!J$129&gt;0.01,'2.1 Workforce'!J$129&lt;=0.1),"2",IF(AND('2.1 Workforce'!J$129&gt;0.01,'2.1 Workforce'!J$129&lt;=0.2),"3",IF(AND('2.1 Workforce'!J$129&gt;0.02,'2.1 Workforce'!J$129&lt;=0.3),"4",)))))))</f>
        <v>0</v>
      </c>
      <c r="K42" s="340" t="s">
        <v>604</v>
      </c>
    </row>
    <row r="43" spans="1:11" s="354" customFormat="1" ht="12" customHeight="1" x14ac:dyDescent="0.2">
      <c r="B43" s="361" t="s">
        <v>579</v>
      </c>
      <c r="C43" s="424"/>
      <c r="D43" s="467" t="s">
        <v>128</v>
      </c>
      <c r="E43" s="468"/>
      <c r="F43" s="337">
        <f>'2.1 Workforce'!G115</f>
        <v>0</v>
      </c>
      <c r="G43" s="337">
        <f>'2.1 Workforce'!J115</f>
        <v>0</v>
      </c>
      <c r="H43" s="337">
        <f>'2.1 Workforce'!M115</f>
        <v>0</v>
      </c>
      <c r="I43" s="338">
        <f>'2.1 Workforce'!P115</f>
        <v>0</v>
      </c>
      <c r="J43" s="339">
        <f>(IF('2.1 Workforce'!M129="0.00%",0,IF('2.1 Workforce'!M$129&lt;=0.009,"0",IF('2.1 Workforce'!M$129&gt;=0.3,"5",IF(AND('2.1 Workforce'!M$129&gt;0.01,'2.1 Workforce'!M$129&lt;=0.1),"2",IF(AND('2.1 Workforce'!M$129&gt;0.01,'2.1 Workforce'!M$129&lt;=0.2),"3",IF(AND('2.1 Workforce'!M$129&gt;0.02,'2.1 Workforce'!M$129&lt;=0.3),"4",)))))))</f>
        <v>0</v>
      </c>
      <c r="K43" s="340" t="s">
        <v>605</v>
      </c>
    </row>
    <row r="44" spans="1:11" s="354" customFormat="1" ht="12" customHeight="1" x14ac:dyDescent="0.2">
      <c r="B44" s="361" t="s">
        <v>573</v>
      </c>
      <c r="C44" s="424"/>
      <c r="D44" s="467" t="s">
        <v>292</v>
      </c>
      <c r="E44" s="468"/>
      <c r="F44" s="337">
        <f>'2.1 Workforce'!G119</f>
        <v>0</v>
      </c>
      <c r="G44" s="337">
        <f>'2.1 Workforce'!J119</f>
        <v>0</v>
      </c>
      <c r="H44" s="337">
        <f>'2.1 Workforce'!M119</f>
        <v>0</v>
      </c>
      <c r="I44" s="338">
        <f>'2.1 Workforce'!P119</f>
        <v>0</v>
      </c>
      <c r="J44" s="339">
        <f>(IF('2.1 Workforce'!P129="0.00%",0,IF('2.1 Workforce'!P$129&lt;=0.009,"0",IF('2.1 Workforce'!P$129&gt;=0.3,"5",IF(AND('2.1 Workforce'!P$129&gt;0.01,'2.1 Workforce'!P$129&lt;=0.1),"2",IF(AND('2.1 Workforce'!P$129&gt;0.01,'2.1 Workforce'!P$129&lt;=0.2),"3",IF(AND('2.1 Workforce'!P$129&gt;0.02,'2.1 Workforce'!P$129&lt;=0.3),"4",)))))))</f>
        <v>0</v>
      </c>
      <c r="K44" s="340" t="s">
        <v>608</v>
      </c>
    </row>
    <row r="45" spans="1:11" s="354" customFormat="1" ht="12" customHeight="1" x14ac:dyDescent="0.2">
      <c r="B45" s="361" t="s">
        <v>574</v>
      </c>
      <c r="C45" s="424"/>
      <c r="D45" s="467" t="s">
        <v>122</v>
      </c>
      <c r="E45" s="468"/>
      <c r="F45" s="337">
        <f>'2.1 Workforce'!G123</f>
        <v>0</v>
      </c>
      <c r="G45" s="337">
        <f>'2.1 Workforce'!J123</f>
        <v>0</v>
      </c>
      <c r="H45" s="337">
        <f>'2.1 Workforce'!M123</f>
        <v>0</v>
      </c>
      <c r="I45" s="338">
        <f>'2.1 Workforce'!P123</f>
        <v>0</v>
      </c>
      <c r="J45" s="344" t="s">
        <v>423</v>
      </c>
      <c r="K45" s="314"/>
    </row>
    <row r="46" spans="1:11" s="373" customFormat="1" ht="12" customHeight="1" x14ac:dyDescent="0.2">
      <c r="A46" s="354"/>
      <c r="B46" s="362"/>
      <c r="C46" s="371"/>
      <c r="D46" s="539" t="s">
        <v>326</v>
      </c>
      <c r="E46" s="540"/>
      <c r="F46" s="366">
        <f>SUM(F42:F45)</f>
        <v>0</v>
      </c>
      <c r="G46" s="366">
        <f>SUM(G42:G45)</f>
        <v>0</v>
      </c>
      <c r="H46" s="366">
        <f>SUM(H42:H45)</f>
        <v>0</v>
      </c>
      <c r="I46" s="366">
        <f>'2.1 Workforce'!P123</f>
        <v>0</v>
      </c>
      <c r="J46" s="367">
        <f>J42+J43+J44</f>
        <v>0</v>
      </c>
      <c r="K46" s="372"/>
    </row>
    <row r="47" spans="1:11" s="354" customFormat="1" ht="23.25" customHeight="1" x14ac:dyDescent="0.2">
      <c r="B47" s="374" t="s">
        <v>288</v>
      </c>
      <c r="C47" s="357" t="s">
        <v>136</v>
      </c>
      <c r="D47" s="375" t="s">
        <v>465</v>
      </c>
      <c r="E47" s="376" t="s">
        <v>471</v>
      </c>
      <c r="F47" s="533" t="s">
        <v>203</v>
      </c>
      <c r="G47" s="534"/>
      <c r="H47" s="534"/>
      <c r="I47" s="534"/>
      <c r="J47" s="377"/>
      <c r="K47" s="314"/>
    </row>
    <row r="48" spans="1:11" s="354" customFormat="1" ht="12" customHeight="1" x14ac:dyDescent="0.2">
      <c r="B48" s="378" t="s">
        <v>575</v>
      </c>
      <c r="C48" s="425"/>
      <c r="D48" s="379" t="s">
        <v>117</v>
      </c>
      <c r="E48" s="426"/>
      <c r="F48" s="463"/>
      <c r="G48" s="464"/>
      <c r="H48" s="464"/>
      <c r="I48" s="464"/>
      <c r="J48" s="344" t="s">
        <v>423</v>
      </c>
      <c r="K48" s="314"/>
    </row>
    <row r="49" spans="2:11" s="354" customFormat="1" ht="12" customHeight="1" x14ac:dyDescent="0.2">
      <c r="B49" s="378" t="s">
        <v>576</v>
      </c>
      <c r="C49" s="425"/>
      <c r="D49" s="379" t="s">
        <v>285</v>
      </c>
      <c r="E49" s="426"/>
      <c r="F49" s="463"/>
      <c r="G49" s="464"/>
      <c r="H49" s="464"/>
      <c r="I49" s="464"/>
      <c r="J49" s="344" t="s">
        <v>423</v>
      </c>
      <c r="K49" s="314"/>
    </row>
    <row r="50" spans="2:11" s="354" customFormat="1" ht="12" customHeight="1" x14ac:dyDescent="0.2">
      <c r="B50" s="378" t="s">
        <v>577</v>
      </c>
      <c r="C50" s="425"/>
      <c r="D50" s="379" t="s">
        <v>286</v>
      </c>
      <c r="E50" s="426"/>
      <c r="F50" s="463"/>
      <c r="G50" s="464"/>
      <c r="H50" s="464"/>
      <c r="I50" s="464"/>
      <c r="J50" s="344" t="s">
        <v>423</v>
      </c>
      <c r="K50" s="314"/>
    </row>
    <row r="51" spans="2:11" s="354" customFormat="1" ht="12" customHeight="1" x14ac:dyDescent="0.2">
      <c r="B51" s="378" t="s">
        <v>578</v>
      </c>
      <c r="C51" s="425"/>
      <c r="D51" s="379" t="s">
        <v>122</v>
      </c>
      <c r="E51" s="426"/>
      <c r="F51" s="463"/>
      <c r="G51" s="464"/>
      <c r="H51" s="464"/>
      <c r="I51" s="464"/>
      <c r="J51" s="344" t="s">
        <v>423</v>
      </c>
      <c r="K51" s="314"/>
    </row>
    <row r="52" spans="2:11" ht="12" customHeight="1" x14ac:dyDescent="0.25">
      <c r="B52" s="378" t="s">
        <v>289</v>
      </c>
      <c r="C52" s="465" t="s">
        <v>219</v>
      </c>
      <c r="D52" s="493"/>
      <c r="E52" s="493"/>
      <c r="F52" s="427"/>
      <c r="G52" s="535"/>
      <c r="H52" s="536"/>
      <c r="I52" s="536"/>
      <c r="J52" s="344" t="s">
        <v>423</v>
      </c>
    </row>
    <row r="53" spans="2:11" ht="12" customHeight="1" x14ac:dyDescent="0.25">
      <c r="B53" s="378" t="s">
        <v>290</v>
      </c>
      <c r="C53" s="465" t="s">
        <v>123</v>
      </c>
      <c r="D53" s="493"/>
      <c r="E53" s="466"/>
      <c r="F53" s="428"/>
      <c r="G53" s="511"/>
      <c r="H53" s="512"/>
      <c r="I53" s="512"/>
      <c r="J53" s="334">
        <f>IFERROR(VLOOKUP(F53,Dropdowns!G76:H80,2,FALSE),0)</f>
        <v>0</v>
      </c>
    </row>
    <row r="54" spans="2:11" ht="12" customHeight="1" x14ac:dyDescent="0.25">
      <c r="B54" s="549" t="s">
        <v>291</v>
      </c>
      <c r="C54" s="553" t="s">
        <v>472</v>
      </c>
      <c r="D54" s="554"/>
      <c r="E54" s="380" t="s">
        <v>213</v>
      </c>
      <c r="F54" s="428"/>
      <c r="G54" s="511"/>
      <c r="H54" s="512"/>
      <c r="I54" s="512"/>
      <c r="J54" s="334">
        <f>IFERROR(VLOOKUP(F54,Dropdowns!$G$82:$H$86,2,FALSE),0)</f>
        <v>0</v>
      </c>
    </row>
    <row r="55" spans="2:11" ht="12" customHeight="1" x14ac:dyDescent="0.25">
      <c r="B55" s="550"/>
      <c r="C55" s="555"/>
      <c r="D55" s="556"/>
      <c r="E55" s="380" t="s">
        <v>214</v>
      </c>
      <c r="F55" s="428"/>
      <c r="G55" s="511"/>
      <c r="H55" s="512"/>
      <c r="I55" s="512"/>
      <c r="J55" s="334">
        <f>IFERROR(VLOOKUP(F55,Dropdowns!$G$82:$H$86,2,FALSE),0)</f>
        <v>0</v>
      </c>
    </row>
    <row r="56" spans="2:11" ht="12" customHeight="1" x14ac:dyDescent="0.25">
      <c r="B56" s="550"/>
      <c r="C56" s="555"/>
      <c r="D56" s="556"/>
      <c r="E56" s="380" t="s">
        <v>215</v>
      </c>
      <c r="F56" s="428"/>
      <c r="G56" s="511"/>
      <c r="H56" s="512"/>
      <c r="I56" s="512"/>
      <c r="J56" s="334">
        <f>IFERROR(VLOOKUP(F56,Dropdowns!$G$82:$H$86,2,FALSE),0)</f>
        <v>0</v>
      </c>
    </row>
    <row r="57" spans="2:11" ht="12" customHeight="1" x14ac:dyDescent="0.25">
      <c r="B57" s="550"/>
      <c r="C57" s="557" t="s">
        <v>218</v>
      </c>
      <c r="D57" s="558"/>
      <c r="E57" s="380" t="s">
        <v>216</v>
      </c>
      <c r="F57" s="428"/>
      <c r="G57" s="511"/>
      <c r="H57" s="512"/>
      <c r="I57" s="512"/>
      <c r="J57" s="334">
        <f>IFERROR(VLOOKUP(F57,Dropdowns!$G$82:$H$86,2,FALSE),0)</f>
        <v>0</v>
      </c>
    </row>
    <row r="58" spans="2:11" ht="12" customHeight="1" x14ac:dyDescent="0.25">
      <c r="B58" s="551"/>
      <c r="C58" s="559"/>
      <c r="D58" s="560"/>
      <c r="E58" s="380" t="s">
        <v>217</v>
      </c>
      <c r="F58" s="463"/>
      <c r="G58" s="464"/>
      <c r="H58" s="464"/>
      <c r="I58" s="464"/>
      <c r="J58" s="344" t="s">
        <v>423</v>
      </c>
    </row>
    <row r="59" spans="2:11" s="345" customFormat="1" ht="21.75" thickBot="1" x14ac:dyDescent="0.3">
      <c r="B59" s="346" t="s">
        <v>261</v>
      </c>
      <c r="C59" s="474"/>
      <c r="D59" s="475"/>
      <c r="E59" s="475"/>
      <c r="F59" s="475"/>
      <c r="G59" s="475"/>
      <c r="H59" s="475"/>
      <c r="I59" s="475"/>
      <c r="J59" s="347">
        <f>J33+J40+J46+J53+J54+J55+J56+J57</f>
        <v>0</v>
      </c>
      <c r="K59" s="318"/>
    </row>
    <row r="60" spans="2:11" s="384" customFormat="1" ht="3.95" customHeight="1" thickBot="1" x14ac:dyDescent="0.3">
      <c r="B60" s="381"/>
      <c r="C60" s="382"/>
      <c r="D60" s="382"/>
      <c r="E60" s="382"/>
      <c r="F60" s="382"/>
      <c r="G60" s="382"/>
      <c r="H60" s="382"/>
      <c r="I60" s="382"/>
      <c r="J60" s="382"/>
      <c r="K60" s="383"/>
    </row>
    <row r="61" spans="2:11" s="319" customFormat="1" ht="30" customHeight="1" x14ac:dyDescent="0.25">
      <c r="B61" s="317" t="s">
        <v>71</v>
      </c>
      <c r="C61" s="385" t="s">
        <v>88</v>
      </c>
      <c r="D61" s="385"/>
      <c r="E61" s="386" t="s">
        <v>117</v>
      </c>
      <c r="F61" s="386" t="s">
        <v>15</v>
      </c>
      <c r="G61" s="386" t="s">
        <v>452</v>
      </c>
      <c r="H61" s="386" t="s">
        <v>16</v>
      </c>
      <c r="I61" s="387" t="s">
        <v>470</v>
      </c>
      <c r="J61" s="329" t="s">
        <v>247</v>
      </c>
      <c r="K61" s="318"/>
    </row>
    <row r="62" spans="2:11" ht="12" customHeight="1" x14ac:dyDescent="0.25">
      <c r="B62" s="388" t="s">
        <v>92</v>
      </c>
      <c r="C62" s="389" t="s">
        <v>204</v>
      </c>
      <c r="D62" s="390" t="s">
        <v>208</v>
      </c>
      <c r="E62" s="429"/>
      <c r="F62" s="430"/>
      <c r="G62" s="430"/>
      <c r="H62" s="430"/>
      <c r="I62" s="431"/>
      <c r="J62" s="344" t="s">
        <v>423</v>
      </c>
    </row>
    <row r="63" spans="2:11" ht="12" customHeight="1" x14ac:dyDescent="0.25">
      <c r="B63" s="378"/>
      <c r="C63" s="391"/>
      <c r="D63" s="392" t="s">
        <v>207</v>
      </c>
      <c r="E63" s="429"/>
      <c r="F63" s="430"/>
      <c r="G63" s="430"/>
      <c r="H63" s="430"/>
      <c r="I63" s="431"/>
      <c r="J63" s="344" t="s">
        <v>423</v>
      </c>
    </row>
    <row r="64" spans="2:11" ht="27" customHeight="1" x14ac:dyDescent="0.25">
      <c r="B64" s="378" t="s">
        <v>93</v>
      </c>
      <c r="C64" s="465" t="s">
        <v>205</v>
      </c>
      <c r="D64" s="466"/>
      <c r="E64" s="429"/>
      <c r="F64" s="430"/>
      <c r="G64" s="430"/>
      <c r="H64" s="430"/>
      <c r="I64" s="431"/>
      <c r="J64" s="344" t="s">
        <v>423</v>
      </c>
    </row>
    <row r="65" spans="2:11" ht="12" customHeight="1" x14ac:dyDescent="0.25">
      <c r="B65" s="378" t="s">
        <v>580</v>
      </c>
      <c r="C65" s="392" t="s">
        <v>206</v>
      </c>
      <c r="D65" s="392" t="s">
        <v>210</v>
      </c>
      <c r="E65" s="432"/>
      <c r="F65" s="430"/>
      <c r="G65" s="430"/>
      <c r="H65" s="430"/>
      <c r="I65" s="431"/>
      <c r="J65" s="344" t="s">
        <v>423</v>
      </c>
    </row>
    <row r="66" spans="2:11" ht="12" customHeight="1" x14ac:dyDescent="0.25">
      <c r="B66" s="378" t="s">
        <v>581</v>
      </c>
      <c r="C66" s="392" t="s">
        <v>206</v>
      </c>
      <c r="D66" s="392" t="s">
        <v>211</v>
      </c>
      <c r="E66" s="432"/>
      <c r="F66" s="430"/>
      <c r="G66" s="430"/>
      <c r="H66" s="430"/>
      <c r="I66" s="431"/>
      <c r="J66" s="344" t="s">
        <v>423</v>
      </c>
    </row>
    <row r="67" spans="2:11" ht="12" customHeight="1" x14ac:dyDescent="0.25">
      <c r="B67" s="378" t="s">
        <v>582</v>
      </c>
      <c r="C67" s="392" t="s">
        <v>209</v>
      </c>
      <c r="D67" s="392" t="s">
        <v>210</v>
      </c>
      <c r="E67" s="432"/>
      <c r="F67" s="430"/>
      <c r="G67" s="430"/>
      <c r="H67" s="430"/>
      <c r="I67" s="431"/>
      <c r="J67" s="344" t="s">
        <v>423</v>
      </c>
    </row>
    <row r="68" spans="2:11" ht="12" customHeight="1" x14ac:dyDescent="0.25">
      <c r="B68" s="378" t="s">
        <v>583</v>
      </c>
      <c r="C68" s="392" t="s">
        <v>209</v>
      </c>
      <c r="D68" s="392" t="s">
        <v>212</v>
      </c>
      <c r="E68" s="432"/>
      <c r="F68" s="430"/>
      <c r="G68" s="430"/>
      <c r="H68" s="430"/>
      <c r="I68" s="431"/>
      <c r="J68" s="344" t="s">
        <v>423</v>
      </c>
    </row>
    <row r="69" spans="2:11" ht="12" customHeight="1" x14ac:dyDescent="0.25">
      <c r="B69" s="378" t="s">
        <v>119</v>
      </c>
      <c r="C69" s="509" t="s">
        <v>121</v>
      </c>
      <c r="D69" s="510"/>
      <c r="E69" s="510"/>
      <c r="F69" s="393">
        <f>SUM(F65:F68)</f>
        <v>0</v>
      </c>
      <c r="G69" s="393">
        <f>SUM(G65:G68)</f>
        <v>0</v>
      </c>
      <c r="H69" s="393">
        <f>SUM(H65:H68)</f>
        <v>0</v>
      </c>
      <c r="I69" s="394">
        <f>SUM(I65:I68)</f>
        <v>0</v>
      </c>
      <c r="J69" s="344" t="s">
        <v>423</v>
      </c>
    </row>
    <row r="70" spans="2:11" ht="12" customHeight="1" x14ac:dyDescent="0.25">
      <c r="B70" s="378" t="s">
        <v>120</v>
      </c>
      <c r="C70" s="490" t="s">
        <v>222</v>
      </c>
      <c r="D70" s="490"/>
      <c r="E70" s="490"/>
      <c r="F70" s="428"/>
      <c r="G70" s="479"/>
      <c r="H70" s="480"/>
      <c r="I70" s="480"/>
      <c r="J70" s="334">
        <f>IFERROR(VLOOKUP(F70,Dropdowns!K22:L26,2,FALSE),0)</f>
        <v>0</v>
      </c>
    </row>
    <row r="71" spans="2:11" ht="12" customHeight="1" x14ac:dyDescent="0.25">
      <c r="B71" s="378" t="s">
        <v>124</v>
      </c>
      <c r="C71" s="471" t="s">
        <v>252</v>
      </c>
      <c r="D71" s="472"/>
      <c r="E71" s="473"/>
      <c r="F71" s="428"/>
      <c r="G71" s="479"/>
      <c r="H71" s="480"/>
      <c r="I71" s="480"/>
      <c r="J71" s="334">
        <f>IFERROR(VLOOKUP(F71,Dropdowns!K28:L32,2,FALSE),0)</f>
        <v>0</v>
      </c>
    </row>
    <row r="72" spans="2:11" s="345" customFormat="1" ht="21.75" thickBot="1" x14ac:dyDescent="0.3">
      <c r="B72" s="346" t="s">
        <v>261</v>
      </c>
      <c r="C72" s="474"/>
      <c r="D72" s="475"/>
      <c r="E72" s="475"/>
      <c r="F72" s="475"/>
      <c r="G72" s="475"/>
      <c r="H72" s="475"/>
      <c r="I72" s="475"/>
      <c r="J72" s="347">
        <f>SUM(J62:J71)</f>
        <v>0</v>
      </c>
      <c r="K72" s="318"/>
    </row>
    <row r="73" spans="2:11" s="345" customFormat="1" ht="3.95" customHeight="1" thickBot="1" x14ac:dyDescent="0.3">
      <c r="B73" s="381"/>
      <c r="C73" s="382"/>
      <c r="D73" s="382"/>
      <c r="E73" s="382"/>
      <c r="F73" s="382"/>
      <c r="G73" s="382"/>
      <c r="H73" s="382"/>
      <c r="I73" s="382"/>
      <c r="J73" s="382"/>
      <c r="K73" s="318"/>
    </row>
    <row r="74" spans="2:11" s="384" customFormat="1" ht="25.5" customHeight="1" x14ac:dyDescent="0.25">
      <c r="B74" s="328" t="s">
        <v>94</v>
      </c>
      <c r="C74" s="491" t="s">
        <v>546</v>
      </c>
      <c r="D74" s="492"/>
      <c r="E74" s="492"/>
      <c r="F74" s="395" t="s">
        <v>87</v>
      </c>
      <c r="G74" s="481" t="s">
        <v>599</v>
      </c>
      <c r="H74" s="482"/>
      <c r="I74" s="482"/>
      <c r="J74" s="329" t="s">
        <v>262</v>
      </c>
      <c r="K74" s="383"/>
    </row>
    <row r="75" spans="2:11" s="384" customFormat="1" x14ac:dyDescent="0.25">
      <c r="B75" s="396" t="s">
        <v>270</v>
      </c>
      <c r="C75" s="465" t="s">
        <v>554</v>
      </c>
      <c r="D75" s="493"/>
      <c r="E75" s="466"/>
      <c r="F75" s="433"/>
      <c r="G75" s="479"/>
      <c r="H75" s="480"/>
      <c r="I75" s="480"/>
      <c r="J75" s="334">
        <f>IFERROR(VLOOKUP(F75,Dropdowns!O4:P9,2,FALSE),0)</f>
        <v>0</v>
      </c>
      <c r="K75" s="383"/>
    </row>
    <row r="76" spans="2:11" s="384" customFormat="1" ht="23.25" customHeight="1" x14ac:dyDescent="0.25">
      <c r="B76" s="396" t="s">
        <v>267</v>
      </c>
      <c r="C76" s="465" t="s">
        <v>587</v>
      </c>
      <c r="D76" s="493"/>
      <c r="E76" s="466"/>
      <c r="F76" s="433"/>
      <c r="G76" s="479"/>
      <c r="H76" s="480"/>
      <c r="I76" s="480"/>
      <c r="J76" s="334">
        <f>IFERROR(VLOOKUP(F76,Dropdowns!O11:P15,2,FALSE),0)</f>
        <v>0</v>
      </c>
      <c r="K76" s="383"/>
    </row>
    <row r="77" spans="2:11" s="384" customFormat="1" x14ac:dyDescent="0.25">
      <c r="B77" s="396" t="s">
        <v>293</v>
      </c>
      <c r="C77" s="465" t="s">
        <v>550</v>
      </c>
      <c r="D77" s="493"/>
      <c r="E77" s="466"/>
      <c r="F77" s="433"/>
      <c r="G77" s="479"/>
      <c r="H77" s="480"/>
      <c r="I77" s="480"/>
      <c r="J77" s="334">
        <f>IFERROR(VLOOKUP(F77,Dropdowns!O17:P21,2,FALSE),0)</f>
        <v>0</v>
      </c>
      <c r="K77" s="383"/>
    </row>
    <row r="78" spans="2:11" s="384" customFormat="1" x14ac:dyDescent="0.25">
      <c r="B78" s="396" t="s">
        <v>294</v>
      </c>
      <c r="C78" s="465" t="s">
        <v>551</v>
      </c>
      <c r="D78" s="493"/>
      <c r="E78" s="466"/>
      <c r="F78" s="433"/>
      <c r="G78" s="479"/>
      <c r="H78" s="480"/>
      <c r="I78" s="480"/>
      <c r="J78" s="334">
        <f>IFERROR(VLOOKUP(F78,Dropdowns!O23:P27,2,FALSE),0)</f>
        <v>0</v>
      </c>
      <c r="K78" s="383"/>
    </row>
    <row r="79" spans="2:11" s="384" customFormat="1" x14ac:dyDescent="0.25">
      <c r="B79" s="396" t="s">
        <v>295</v>
      </c>
      <c r="C79" s="465" t="s">
        <v>552</v>
      </c>
      <c r="D79" s="493"/>
      <c r="E79" s="466"/>
      <c r="F79" s="433"/>
      <c r="G79" s="479"/>
      <c r="H79" s="480"/>
      <c r="I79" s="480"/>
      <c r="J79" s="334">
        <f>IFERROR(VLOOKUP(F79,Dropdowns!O29:P33,2,FALSE),0)</f>
        <v>0</v>
      </c>
      <c r="K79" s="383"/>
    </row>
    <row r="80" spans="2:11" s="384" customFormat="1" x14ac:dyDescent="0.25">
      <c r="B80" s="396" t="s">
        <v>296</v>
      </c>
      <c r="C80" s="465" t="s">
        <v>553</v>
      </c>
      <c r="D80" s="493"/>
      <c r="E80" s="466"/>
      <c r="F80" s="433"/>
      <c r="G80" s="479"/>
      <c r="H80" s="480"/>
      <c r="I80" s="480"/>
      <c r="J80" s="334">
        <f>IFERROR(VLOOKUP(F80,Dropdowns!O35:P39,2,FALSE),0)</f>
        <v>0</v>
      </c>
      <c r="K80" s="383"/>
    </row>
    <row r="81" spans="1:11" s="384" customFormat="1" ht="24.75" customHeight="1" thickBot="1" x14ac:dyDescent="0.3">
      <c r="B81" s="346" t="s">
        <v>261</v>
      </c>
      <c r="C81" s="474"/>
      <c r="D81" s="475"/>
      <c r="E81" s="475"/>
      <c r="F81" s="475"/>
      <c r="G81" s="475"/>
      <c r="H81" s="475"/>
      <c r="I81" s="475"/>
      <c r="J81" s="347">
        <f>SUM(J75:J80)</f>
        <v>0</v>
      </c>
      <c r="K81" s="383"/>
    </row>
    <row r="82" spans="1:11" s="384" customFormat="1" ht="27" customHeight="1" x14ac:dyDescent="0.25">
      <c r="B82" s="317">
        <v>4.2</v>
      </c>
      <c r="C82" s="489" t="s">
        <v>561</v>
      </c>
      <c r="D82" s="489"/>
      <c r="E82" s="489"/>
      <c r="F82" s="397" t="s">
        <v>87</v>
      </c>
      <c r="G82" s="481" t="s">
        <v>599</v>
      </c>
      <c r="H82" s="482"/>
      <c r="I82" s="482"/>
      <c r="J82" s="329" t="s">
        <v>263</v>
      </c>
      <c r="K82" s="383"/>
    </row>
    <row r="83" spans="1:11" s="384" customFormat="1" ht="13.5" customHeight="1" x14ac:dyDescent="0.25">
      <c r="B83" s="398" t="s">
        <v>271</v>
      </c>
      <c r="C83" s="476" t="s">
        <v>25</v>
      </c>
      <c r="D83" s="477"/>
      <c r="E83" s="478"/>
      <c r="F83" s="428"/>
      <c r="G83" s="479"/>
      <c r="H83" s="480"/>
      <c r="I83" s="480"/>
      <c r="J83" s="334">
        <f>IFERROR(VLOOKUP(F83,Dropdowns!O52:P57,2,FALSE),0)</f>
        <v>0</v>
      </c>
      <c r="K83" s="383"/>
    </row>
    <row r="84" spans="1:11" s="384" customFormat="1" ht="13.5" customHeight="1" x14ac:dyDescent="0.25">
      <c r="B84" s="398" t="s">
        <v>268</v>
      </c>
      <c r="C84" s="486" t="s">
        <v>264</v>
      </c>
      <c r="D84" s="487"/>
      <c r="E84" s="488"/>
      <c r="F84" s="428"/>
      <c r="G84" s="479"/>
      <c r="H84" s="480"/>
      <c r="I84" s="480"/>
      <c r="J84" s="334">
        <f>IFERROR(VLOOKUP(F84,Dropdowns!O59:P63,2,FALSE),0)</f>
        <v>0</v>
      </c>
      <c r="K84" s="383"/>
    </row>
    <row r="85" spans="1:11" s="384" customFormat="1" ht="13.5" customHeight="1" x14ac:dyDescent="0.25">
      <c r="B85" s="398" t="s">
        <v>269</v>
      </c>
      <c r="C85" s="486" t="s">
        <v>118</v>
      </c>
      <c r="D85" s="487"/>
      <c r="E85" s="488"/>
      <c r="F85" s="428"/>
      <c r="G85" s="479"/>
      <c r="H85" s="480"/>
      <c r="I85" s="480"/>
      <c r="J85" s="334">
        <f>IFERROR(VLOOKUP(F85,Dropdowns!O65:P69,2,FALSE),0)</f>
        <v>0</v>
      </c>
      <c r="K85" s="383"/>
    </row>
    <row r="86" spans="1:11" s="384" customFormat="1" ht="13.5" customHeight="1" x14ac:dyDescent="0.25">
      <c r="B86" s="398" t="s">
        <v>272</v>
      </c>
      <c r="C86" s="486" t="s">
        <v>265</v>
      </c>
      <c r="D86" s="487"/>
      <c r="E86" s="488"/>
      <c r="F86" s="428"/>
      <c r="G86" s="479"/>
      <c r="H86" s="480"/>
      <c r="I86" s="480"/>
      <c r="J86" s="334">
        <f>IFERROR(VLOOKUP(F86,Dropdowns!O71:P75,2,FALSE),0)</f>
        <v>0</v>
      </c>
      <c r="K86" s="383"/>
    </row>
    <row r="87" spans="1:11" s="384" customFormat="1" ht="13.5" customHeight="1" x14ac:dyDescent="0.25">
      <c r="B87" s="398" t="s">
        <v>273</v>
      </c>
      <c r="C87" s="486" t="s">
        <v>266</v>
      </c>
      <c r="D87" s="487"/>
      <c r="E87" s="488"/>
      <c r="F87" s="428"/>
      <c r="G87" s="479"/>
      <c r="H87" s="480"/>
      <c r="I87" s="480"/>
      <c r="J87" s="334">
        <f>IFERROR(VLOOKUP(F87,Dropdowns!O77:P81,2,FALSE),0)</f>
        <v>0</v>
      </c>
      <c r="K87" s="383"/>
    </row>
    <row r="88" spans="1:11" s="384" customFormat="1" ht="13.5" customHeight="1" x14ac:dyDescent="0.25">
      <c r="B88" s="398" t="s">
        <v>539</v>
      </c>
      <c r="C88" s="486" t="s">
        <v>118</v>
      </c>
      <c r="D88" s="487"/>
      <c r="E88" s="488"/>
      <c r="F88" s="428"/>
      <c r="G88" s="479"/>
      <c r="H88" s="480"/>
      <c r="I88" s="480"/>
      <c r="J88" s="334">
        <f>IFERROR(VLOOKUP(F88,Dropdowns!O83:P87,2,FALSE),0)</f>
        <v>0</v>
      </c>
      <c r="K88" s="383"/>
    </row>
    <row r="89" spans="1:11" s="384" customFormat="1" ht="22.5" customHeight="1" thickBot="1" x14ac:dyDescent="0.3">
      <c r="B89" s="346" t="s">
        <v>261</v>
      </c>
      <c r="C89" s="474"/>
      <c r="D89" s="475"/>
      <c r="E89" s="475"/>
      <c r="F89" s="475"/>
      <c r="G89" s="475"/>
      <c r="H89" s="475"/>
      <c r="I89" s="475"/>
      <c r="J89" s="347">
        <f>SUM(J83:J88)</f>
        <v>0</v>
      </c>
      <c r="K89" s="383"/>
    </row>
    <row r="90" spans="1:11" s="345" customFormat="1" ht="3.95" customHeight="1" thickBot="1" x14ac:dyDescent="0.3">
      <c r="B90" s="381"/>
      <c r="C90" s="382"/>
      <c r="D90" s="382"/>
      <c r="E90" s="382"/>
      <c r="F90" s="382"/>
      <c r="G90" s="382"/>
      <c r="H90" s="382"/>
      <c r="I90" s="382"/>
      <c r="J90" s="382"/>
      <c r="K90" s="318"/>
    </row>
    <row r="91" spans="1:11" s="319" customFormat="1" ht="25.5" customHeight="1" x14ac:dyDescent="0.25">
      <c r="B91" s="317">
        <v>4.3</v>
      </c>
      <c r="C91" s="489" t="s">
        <v>562</v>
      </c>
      <c r="D91" s="489"/>
      <c r="E91" s="489"/>
      <c r="F91" s="397" t="s">
        <v>87</v>
      </c>
      <c r="G91" s="481" t="s">
        <v>599</v>
      </c>
      <c r="H91" s="482"/>
      <c r="I91" s="482"/>
      <c r="J91" s="329" t="s">
        <v>545</v>
      </c>
      <c r="K91" s="318"/>
    </row>
    <row r="92" spans="1:11" ht="12" customHeight="1" x14ac:dyDescent="0.25">
      <c r="A92" s="335"/>
      <c r="B92" s="398" t="s">
        <v>540</v>
      </c>
      <c r="C92" s="476" t="s">
        <v>25</v>
      </c>
      <c r="D92" s="477"/>
      <c r="E92" s="478"/>
      <c r="F92" s="428"/>
      <c r="G92" s="479"/>
      <c r="H92" s="480"/>
      <c r="I92" s="480"/>
      <c r="J92" s="334">
        <f>IFERROR(VLOOKUP(F92,Dropdowns!O100:P105,2,FALSE),0)</f>
        <v>0</v>
      </c>
    </row>
    <row r="93" spans="1:11" ht="12" customHeight="1" x14ac:dyDescent="0.25">
      <c r="A93" s="335"/>
      <c r="B93" s="398" t="s">
        <v>541</v>
      </c>
      <c r="C93" s="486" t="s">
        <v>125</v>
      </c>
      <c r="D93" s="487"/>
      <c r="E93" s="488"/>
      <c r="F93" s="434"/>
      <c r="G93" s="483"/>
      <c r="H93" s="484"/>
      <c r="I93" s="485"/>
      <c r="J93" s="334">
        <f>IFERROR(VLOOKUP(F93,Dropdowns!O107:P113,2,FALSE),0)</f>
        <v>0</v>
      </c>
    </row>
    <row r="94" spans="1:11" ht="12" customHeight="1" x14ac:dyDescent="0.25">
      <c r="A94" s="335"/>
      <c r="B94" s="398" t="s">
        <v>542</v>
      </c>
      <c r="C94" s="486" t="s">
        <v>126</v>
      </c>
      <c r="D94" s="487"/>
      <c r="E94" s="488"/>
      <c r="F94" s="434"/>
      <c r="G94" s="479"/>
      <c r="H94" s="480"/>
      <c r="I94" s="480"/>
      <c r="J94" s="334">
        <f>IFERROR(VLOOKUP(F94,Dropdowns!O115:P119,2,FALSE),0)</f>
        <v>0</v>
      </c>
    </row>
    <row r="95" spans="1:11" ht="12" customHeight="1" x14ac:dyDescent="0.25">
      <c r="A95" s="335"/>
      <c r="B95" s="398" t="s">
        <v>543</v>
      </c>
      <c r="C95" s="486" t="s">
        <v>597</v>
      </c>
      <c r="D95" s="487"/>
      <c r="E95" s="488"/>
      <c r="F95" s="435"/>
      <c r="G95" s="479"/>
      <c r="H95" s="480"/>
      <c r="I95" s="480"/>
      <c r="J95" s="344" t="s">
        <v>423</v>
      </c>
    </row>
    <row r="96" spans="1:11" ht="12" customHeight="1" x14ac:dyDescent="0.25">
      <c r="A96" s="335"/>
      <c r="B96" s="398" t="s">
        <v>544</v>
      </c>
      <c r="C96" s="476" t="s">
        <v>598</v>
      </c>
      <c r="D96" s="477"/>
      <c r="E96" s="478"/>
      <c r="F96" s="463"/>
      <c r="G96" s="464"/>
      <c r="H96" s="464"/>
      <c r="I96" s="464"/>
      <c r="J96" s="344" t="s">
        <v>423</v>
      </c>
    </row>
    <row r="97" spans="1:11" s="345" customFormat="1" ht="21.75" thickBot="1" x14ac:dyDescent="0.3">
      <c r="B97" s="346" t="s">
        <v>261</v>
      </c>
      <c r="C97" s="474"/>
      <c r="D97" s="475"/>
      <c r="E97" s="475"/>
      <c r="F97" s="475"/>
      <c r="G97" s="475"/>
      <c r="H97" s="475"/>
      <c r="I97" s="475"/>
      <c r="J97" s="347">
        <f>SUM(J92:J96)</f>
        <v>0</v>
      </c>
      <c r="K97" s="318"/>
    </row>
    <row r="98" spans="1:11" s="345" customFormat="1" ht="3.95" customHeight="1" thickBot="1" x14ac:dyDescent="0.3">
      <c r="B98" s="381"/>
      <c r="C98" s="382"/>
      <c r="D98" s="382"/>
      <c r="E98" s="382"/>
      <c r="F98" s="382"/>
      <c r="G98" s="382"/>
      <c r="H98" s="382"/>
      <c r="I98" s="382"/>
      <c r="J98" s="382"/>
      <c r="K98" s="318"/>
    </row>
    <row r="99" spans="1:11" s="319" customFormat="1" ht="25.5" customHeight="1" x14ac:dyDescent="0.25">
      <c r="B99" s="317" t="s">
        <v>72</v>
      </c>
      <c r="C99" s="500" t="s">
        <v>6</v>
      </c>
      <c r="D99" s="500"/>
      <c r="E99" s="503"/>
      <c r="F99" s="397" t="s">
        <v>87</v>
      </c>
      <c r="G99" s="481" t="s">
        <v>599</v>
      </c>
      <c r="H99" s="482"/>
      <c r="I99" s="482"/>
      <c r="J99" s="329" t="s">
        <v>248</v>
      </c>
      <c r="K99" s="318"/>
    </row>
    <row r="100" spans="1:11" s="401" customFormat="1" x14ac:dyDescent="0.25">
      <c r="A100" s="399"/>
      <c r="B100" s="388" t="s">
        <v>95</v>
      </c>
      <c r="C100" s="476" t="s">
        <v>228</v>
      </c>
      <c r="D100" s="477"/>
      <c r="E100" s="478"/>
      <c r="F100" s="428"/>
      <c r="G100" s="479"/>
      <c r="H100" s="480"/>
      <c r="I100" s="480"/>
      <c r="J100" s="334">
        <f>IFERROR(VLOOKUP(F100,Dropdowns!S4:T58,2,FALSE),0)</f>
        <v>0</v>
      </c>
      <c r="K100" s="400"/>
    </row>
    <row r="101" spans="1:11" s="404" customFormat="1" x14ac:dyDescent="0.25">
      <c r="A101" s="402"/>
      <c r="B101" s="388" t="s">
        <v>96</v>
      </c>
      <c r="C101" s="476" t="s">
        <v>347</v>
      </c>
      <c r="D101" s="477"/>
      <c r="E101" s="478"/>
      <c r="F101" s="436"/>
      <c r="G101" s="501"/>
      <c r="H101" s="502"/>
      <c r="I101" s="502"/>
      <c r="J101" s="334">
        <f>IFERROR(VLOOKUP(F101,Dropdowns!S10:T14,2,FALSE),0)</f>
        <v>0</v>
      </c>
      <c r="K101" s="403"/>
    </row>
    <row r="102" spans="1:11" s="404" customFormat="1" ht="24.75" customHeight="1" x14ac:dyDescent="0.25">
      <c r="A102" s="402"/>
      <c r="B102" s="388" t="s">
        <v>97</v>
      </c>
      <c r="C102" s="476" t="s">
        <v>23</v>
      </c>
      <c r="D102" s="477"/>
      <c r="E102" s="478"/>
      <c r="F102" s="428"/>
      <c r="G102" s="479"/>
      <c r="H102" s="480"/>
      <c r="I102" s="480"/>
      <c r="J102" s="334">
        <f>IFERROR(VLOOKUP(F102,Dropdowns!S16:T20,2,FALSE),0)</f>
        <v>0</v>
      </c>
      <c r="K102" s="403"/>
    </row>
    <row r="103" spans="1:11" s="401" customFormat="1" ht="24.75" customHeight="1" x14ac:dyDescent="0.25">
      <c r="A103" s="399"/>
      <c r="B103" s="388" t="s">
        <v>98</v>
      </c>
      <c r="C103" s="476" t="s">
        <v>29</v>
      </c>
      <c r="D103" s="477"/>
      <c r="E103" s="478"/>
      <c r="F103" s="428"/>
      <c r="G103" s="479"/>
      <c r="H103" s="480"/>
      <c r="I103" s="480"/>
      <c r="J103" s="334">
        <f>IFERROR(VLOOKUP(F103,Dropdowns!S22:T26,2,FALSE),0)</f>
        <v>0</v>
      </c>
      <c r="K103" s="400"/>
    </row>
    <row r="104" spans="1:11" s="401" customFormat="1" ht="24.75" customHeight="1" x14ac:dyDescent="0.25">
      <c r="A104" s="399"/>
      <c r="B104" s="388" t="s">
        <v>99</v>
      </c>
      <c r="C104" s="476" t="s">
        <v>189</v>
      </c>
      <c r="D104" s="477"/>
      <c r="E104" s="478"/>
      <c r="F104" s="428"/>
      <c r="G104" s="479"/>
      <c r="H104" s="480"/>
      <c r="I104" s="480"/>
      <c r="J104" s="334">
        <f>IFERROR(VLOOKUP(F104,Dropdowns!S28:T32,2,FALSE),0)</f>
        <v>0</v>
      </c>
      <c r="K104" s="400"/>
    </row>
    <row r="105" spans="1:11" s="401" customFormat="1" x14ac:dyDescent="0.25">
      <c r="A105" s="399"/>
      <c r="B105" s="388" t="s">
        <v>100</v>
      </c>
      <c r="C105" s="476" t="s">
        <v>190</v>
      </c>
      <c r="D105" s="477"/>
      <c r="E105" s="478"/>
      <c r="F105" s="428"/>
      <c r="G105" s="479"/>
      <c r="H105" s="480"/>
      <c r="I105" s="480"/>
      <c r="J105" s="334">
        <f>IFERROR(VLOOKUP(F105,Dropdowns!S34:T38,2,FALSE),0)</f>
        <v>0</v>
      </c>
      <c r="K105" s="400"/>
    </row>
    <row r="106" spans="1:11" s="345" customFormat="1" ht="21.75" thickBot="1" x14ac:dyDescent="0.3">
      <c r="B106" s="346" t="s">
        <v>261</v>
      </c>
      <c r="C106" s="474"/>
      <c r="D106" s="475"/>
      <c r="E106" s="475"/>
      <c r="F106" s="475"/>
      <c r="G106" s="475"/>
      <c r="H106" s="475"/>
      <c r="I106" s="475"/>
      <c r="J106" s="347">
        <f>SUM(J100:J105)</f>
        <v>0</v>
      </c>
      <c r="K106" s="318"/>
    </row>
    <row r="107" spans="1:11" s="345" customFormat="1" ht="3.95" customHeight="1" thickBot="1" x14ac:dyDescent="0.3">
      <c r="B107" s="381"/>
      <c r="C107" s="382"/>
      <c r="D107" s="382"/>
      <c r="E107" s="382"/>
      <c r="F107" s="382"/>
      <c r="G107" s="382"/>
      <c r="H107" s="382"/>
      <c r="I107" s="382"/>
      <c r="J107" s="382"/>
      <c r="K107" s="318"/>
    </row>
    <row r="108" spans="1:11" s="319" customFormat="1" ht="26.25" customHeight="1" x14ac:dyDescent="0.25">
      <c r="B108" s="317" t="s">
        <v>73</v>
      </c>
      <c r="C108" s="500" t="s">
        <v>9</v>
      </c>
      <c r="D108" s="500"/>
      <c r="E108" s="503"/>
      <c r="F108" s="397" t="s">
        <v>87</v>
      </c>
      <c r="G108" s="481" t="s">
        <v>599</v>
      </c>
      <c r="H108" s="482"/>
      <c r="I108" s="482"/>
      <c r="J108" s="329" t="s">
        <v>249</v>
      </c>
      <c r="K108" s="318"/>
    </row>
    <row r="109" spans="1:11" ht="12" customHeight="1" x14ac:dyDescent="0.25">
      <c r="B109" s="378" t="s">
        <v>101</v>
      </c>
      <c r="C109" s="476" t="s">
        <v>274</v>
      </c>
      <c r="D109" s="477"/>
      <c r="E109" s="478"/>
      <c r="F109" s="428"/>
      <c r="G109" s="479"/>
      <c r="H109" s="480"/>
      <c r="I109" s="480"/>
      <c r="J109" s="334">
        <f>IFERROR(VLOOKUP(F109,Dropdowns!W4:X8,2,FALSE),0)</f>
        <v>0</v>
      </c>
    </row>
    <row r="110" spans="1:11" ht="12" customHeight="1" x14ac:dyDescent="0.25">
      <c r="B110" s="378" t="s">
        <v>102</v>
      </c>
      <c r="C110" s="476" t="s">
        <v>537</v>
      </c>
      <c r="D110" s="477"/>
      <c r="E110" s="478"/>
      <c r="F110" s="435"/>
      <c r="G110" s="479"/>
      <c r="H110" s="480"/>
      <c r="I110" s="480"/>
      <c r="J110" s="344" t="s">
        <v>423</v>
      </c>
    </row>
    <row r="111" spans="1:11" ht="12" customHeight="1" x14ac:dyDescent="0.25">
      <c r="B111" s="378" t="s">
        <v>103</v>
      </c>
      <c r="C111" s="497" t="s">
        <v>7</v>
      </c>
      <c r="D111" s="498"/>
      <c r="E111" s="499"/>
      <c r="F111" s="435"/>
      <c r="G111" s="479"/>
      <c r="H111" s="480"/>
      <c r="I111" s="480"/>
      <c r="J111" s="344" t="s">
        <v>423</v>
      </c>
    </row>
    <row r="112" spans="1:11" ht="12" customHeight="1" x14ac:dyDescent="0.25">
      <c r="B112" s="378" t="s">
        <v>104</v>
      </c>
      <c r="C112" s="497" t="s">
        <v>8</v>
      </c>
      <c r="D112" s="498"/>
      <c r="E112" s="499"/>
      <c r="F112" s="428"/>
      <c r="G112" s="479"/>
      <c r="H112" s="480"/>
      <c r="I112" s="480"/>
      <c r="J112" s="334">
        <f>IFERROR(VLOOKUP(F112,Dropdowns!W22:X26,2,FALSE),0)</f>
        <v>0</v>
      </c>
    </row>
    <row r="113" spans="1:11" ht="11.25" customHeight="1" x14ac:dyDescent="0.25">
      <c r="B113" s="378" t="s">
        <v>127</v>
      </c>
      <c r="C113" s="465" t="s">
        <v>254</v>
      </c>
      <c r="D113" s="493"/>
      <c r="E113" s="466"/>
      <c r="F113" s="437"/>
      <c r="G113" s="479"/>
      <c r="H113" s="480"/>
      <c r="I113" s="480"/>
      <c r="J113" s="344" t="s">
        <v>423</v>
      </c>
    </row>
    <row r="114" spans="1:11" s="345" customFormat="1" ht="21.75" thickBot="1" x14ac:dyDescent="0.3">
      <c r="B114" s="346" t="s">
        <v>261</v>
      </c>
      <c r="C114" s="474"/>
      <c r="D114" s="475"/>
      <c r="E114" s="475"/>
      <c r="F114" s="475"/>
      <c r="G114" s="475"/>
      <c r="H114" s="475"/>
      <c r="I114" s="475"/>
      <c r="J114" s="347">
        <f>SUM(J109:J113)</f>
        <v>0</v>
      </c>
      <c r="K114" s="318"/>
    </row>
    <row r="115" spans="1:11" s="345" customFormat="1" ht="3.95" customHeight="1" thickBot="1" x14ac:dyDescent="0.3">
      <c r="B115" s="381"/>
      <c r="C115" s="382"/>
      <c r="D115" s="382"/>
      <c r="E115" s="382"/>
      <c r="F115" s="382"/>
      <c r="G115" s="382"/>
      <c r="H115" s="382"/>
      <c r="I115" s="382"/>
      <c r="J115" s="382"/>
      <c r="K115" s="318"/>
    </row>
    <row r="116" spans="1:11" s="319" customFormat="1" ht="25.5" customHeight="1" x14ac:dyDescent="0.25">
      <c r="B116" s="317" t="s">
        <v>74</v>
      </c>
      <c r="C116" s="500" t="s">
        <v>10</v>
      </c>
      <c r="D116" s="500"/>
      <c r="E116" s="500"/>
      <c r="F116" s="397" t="s">
        <v>87</v>
      </c>
      <c r="G116" s="481" t="s">
        <v>599</v>
      </c>
      <c r="H116" s="482"/>
      <c r="I116" s="482"/>
      <c r="J116" s="329" t="s">
        <v>250</v>
      </c>
      <c r="K116" s="318"/>
    </row>
    <row r="117" spans="1:11" ht="12" customHeight="1" x14ac:dyDescent="0.25">
      <c r="B117" s="398" t="s">
        <v>105</v>
      </c>
      <c r="C117" s="497" t="s">
        <v>90</v>
      </c>
      <c r="D117" s="498"/>
      <c r="E117" s="499"/>
      <c r="F117" s="428"/>
      <c r="G117" s="479"/>
      <c r="H117" s="480"/>
      <c r="I117" s="480"/>
      <c r="J117" s="334">
        <f>IFERROR(VLOOKUP(F117,Dropdowns!AA4:AB8,2,FALSE),0)</f>
        <v>0</v>
      </c>
    </row>
    <row r="118" spans="1:11" ht="12" customHeight="1" x14ac:dyDescent="0.25">
      <c r="B118" s="398" t="s">
        <v>106</v>
      </c>
      <c r="C118" s="497" t="s">
        <v>24</v>
      </c>
      <c r="D118" s="498"/>
      <c r="E118" s="499"/>
      <c r="F118" s="428"/>
      <c r="G118" s="479"/>
      <c r="H118" s="480"/>
      <c r="I118" s="480"/>
      <c r="J118" s="334">
        <f>IFERROR(VLOOKUP(F118,Dropdowns!AA10:AB14,2,FALSE),0)</f>
        <v>0</v>
      </c>
    </row>
    <row r="119" spans="1:11" ht="12" customHeight="1" x14ac:dyDescent="0.25">
      <c r="B119" s="398" t="s">
        <v>107</v>
      </c>
      <c r="C119" s="497" t="s">
        <v>70</v>
      </c>
      <c r="D119" s="498"/>
      <c r="E119" s="499"/>
      <c r="F119" s="428"/>
      <c r="G119" s="479"/>
      <c r="H119" s="480"/>
      <c r="I119" s="480"/>
      <c r="J119" s="334">
        <f>IFERROR(VLOOKUP(F119,Dropdowns!AA16:AB20,2,FALSE),0)</f>
        <v>0</v>
      </c>
    </row>
    <row r="120" spans="1:11" ht="12" customHeight="1" x14ac:dyDescent="0.25">
      <c r="B120" s="398" t="s">
        <v>108</v>
      </c>
      <c r="C120" s="497" t="s">
        <v>68</v>
      </c>
      <c r="D120" s="498"/>
      <c r="E120" s="499"/>
      <c r="F120" s="428"/>
      <c r="G120" s="479"/>
      <c r="H120" s="480"/>
      <c r="I120" s="480"/>
      <c r="J120" s="334">
        <f>IFERROR(VLOOKUP(F120,Dropdowns!AA22:AB26,2,FALSE),0)</f>
        <v>0</v>
      </c>
    </row>
    <row r="121" spans="1:11" ht="12" customHeight="1" x14ac:dyDescent="0.25">
      <c r="B121" s="398" t="s">
        <v>109</v>
      </c>
      <c r="C121" s="497" t="s">
        <v>69</v>
      </c>
      <c r="D121" s="498"/>
      <c r="E121" s="499"/>
      <c r="F121" s="428"/>
      <c r="G121" s="479"/>
      <c r="H121" s="480"/>
      <c r="I121" s="480"/>
      <c r="J121" s="334">
        <f>IFERROR(VLOOKUP(F121,Dropdowns!AA28:AB32,2,FALSE),0)</f>
        <v>0</v>
      </c>
    </row>
    <row r="122" spans="1:11" ht="12" customHeight="1" x14ac:dyDescent="0.25">
      <c r="B122" s="398" t="s">
        <v>75</v>
      </c>
      <c r="C122" s="497" t="s">
        <v>275</v>
      </c>
      <c r="D122" s="498"/>
      <c r="E122" s="499"/>
      <c r="F122" s="428"/>
      <c r="G122" s="479"/>
      <c r="H122" s="480"/>
      <c r="I122" s="480"/>
      <c r="J122" s="334">
        <f>IFERROR(VLOOKUP(F122,Dropdowns!AA34:AB38,2,FALSE),0)</f>
        <v>0</v>
      </c>
    </row>
    <row r="123" spans="1:11" s="345" customFormat="1" ht="21.75" thickBot="1" x14ac:dyDescent="0.3">
      <c r="B123" s="346" t="s">
        <v>261</v>
      </c>
      <c r="C123" s="474"/>
      <c r="D123" s="475"/>
      <c r="E123" s="475"/>
      <c r="F123" s="475"/>
      <c r="G123" s="475"/>
      <c r="H123" s="475"/>
      <c r="I123" s="475"/>
      <c r="J123" s="347">
        <f>SUM(J117:J122)</f>
        <v>0</v>
      </c>
      <c r="K123" s="318"/>
    </row>
    <row r="124" spans="1:11" s="345" customFormat="1" ht="3.95" customHeight="1" thickBot="1" x14ac:dyDescent="0.3">
      <c r="B124" s="381"/>
      <c r="C124" s="382"/>
      <c r="D124" s="382"/>
      <c r="E124" s="382"/>
      <c r="F124" s="382"/>
      <c r="G124" s="382"/>
      <c r="H124" s="382"/>
      <c r="I124" s="382"/>
      <c r="J124" s="382"/>
      <c r="K124" s="318"/>
    </row>
    <row r="125" spans="1:11" s="319" customFormat="1" ht="26.25" customHeight="1" x14ac:dyDescent="0.25">
      <c r="B125" s="317" t="s">
        <v>89</v>
      </c>
      <c r="C125" s="500" t="s">
        <v>11</v>
      </c>
      <c r="D125" s="500"/>
      <c r="E125" s="500"/>
      <c r="F125" s="397" t="s">
        <v>87</v>
      </c>
      <c r="G125" s="481" t="s">
        <v>599</v>
      </c>
      <c r="H125" s="482"/>
      <c r="I125" s="482"/>
      <c r="J125" s="329" t="s">
        <v>251</v>
      </c>
      <c r="K125" s="318"/>
    </row>
    <row r="126" spans="1:11" ht="12" customHeight="1" x14ac:dyDescent="0.25">
      <c r="A126" s="335"/>
      <c r="B126" s="405" t="s">
        <v>110</v>
      </c>
      <c r="C126" s="497" t="s">
        <v>27</v>
      </c>
      <c r="D126" s="498"/>
      <c r="E126" s="499"/>
      <c r="F126" s="434"/>
      <c r="G126" s="479"/>
      <c r="H126" s="480"/>
      <c r="I126" s="480"/>
      <c r="J126" s="334">
        <f>IFERROR(VLOOKUP(F126,Dropdowns!AE4:AF8,2,FALSE),0)</f>
        <v>0</v>
      </c>
    </row>
    <row r="127" spans="1:11" ht="12" customHeight="1" x14ac:dyDescent="0.25">
      <c r="A127" s="335"/>
      <c r="B127" s="405" t="s">
        <v>111</v>
      </c>
      <c r="C127" s="497" t="s">
        <v>26</v>
      </c>
      <c r="D127" s="498"/>
      <c r="E127" s="499"/>
      <c r="F127" s="463"/>
      <c r="G127" s="464"/>
      <c r="H127" s="464"/>
      <c r="I127" s="464"/>
      <c r="J127" s="344" t="s">
        <v>423</v>
      </c>
    </row>
    <row r="128" spans="1:11" ht="12" customHeight="1" x14ac:dyDescent="0.25">
      <c r="A128" s="335"/>
      <c r="B128" s="405" t="s">
        <v>112</v>
      </c>
      <c r="C128" s="497" t="s">
        <v>13</v>
      </c>
      <c r="D128" s="498"/>
      <c r="E128" s="499"/>
      <c r="F128" s="463"/>
      <c r="G128" s="464"/>
      <c r="H128" s="464"/>
      <c r="I128" s="464"/>
      <c r="J128" s="344" t="s">
        <v>423</v>
      </c>
    </row>
    <row r="129" spans="1:11" ht="12" customHeight="1" x14ac:dyDescent="0.25">
      <c r="A129" s="335"/>
      <c r="B129" s="405" t="s">
        <v>113</v>
      </c>
      <c r="C129" s="497" t="s">
        <v>14</v>
      </c>
      <c r="D129" s="498"/>
      <c r="E129" s="499"/>
      <c r="F129" s="463"/>
      <c r="G129" s="464"/>
      <c r="H129" s="464"/>
      <c r="I129" s="464"/>
      <c r="J129" s="344" t="s">
        <v>423</v>
      </c>
    </row>
    <row r="130" spans="1:11" ht="12" customHeight="1" x14ac:dyDescent="0.25">
      <c r="A130" s="335"/>
      <c r="B130" s="405" t="s">
        <v>114</v>
      </c>
      <c r="C130" s="497" t="s">
        <v>312</v>
      </c>
      <c r="D130" s="498"/>
      <c r="E130" s="499"/>
      <c r="F130" s="463"/>
      <c r="G130" s="464"/>
      <c r="H130" s="464"/>
      <c r="I130" s="464"/>
      <c r="J130" s="344" t="s">
        <v>423</v>
      </c>
    </row>
    <row r="131" spans="1:11" s="345" customFormat="1" ht="21" customHeight="1" thickBot="1" x14ac:dyDescent="0.3">
      <c r="B131" s="346" t="s">
        <v>261</v>
      </c>
      <c r="C131" s="474"/>
      <c r="D131" s="475"/>
      <c r="E131" s="475"/>
      <c r="F131" s="475"/>
      <c r="G131" s="475"/>
      <c r="H131" s="475"/>
      <c r="I131" s="475"/>
      <c r="J131" s="347">
        <f>SUM(J126:J130)</f>
        <v>0</v>
      </c>
      <c r="K131" s="318"/>
    </row>
    <row r="132" spans="1:11" s="345" customFormat="1" ht="3.75" customHeight="1" thickBot="1" x14ac:dyDescent="0.3">
      <c r="B132" s="313"/>
      <c r="C132" s="406"/>
      <c r="D132" s="406"/>
      <c r="E132" s="406"/>
      <c r="F132" s="406"/>
      <c r="G132" s="407"/>
      <c r="H132" s="382"/>
      <c r="I132" s="382"/>
      <c r="J132" s="408"/>
      <c r="K132" s="318"/>
    </row>
    <row r="133" spans="1:11" ht="26.25" customHeight="1" thickBot="1" x14ac:dyDescent="0.3">
      <c r="B133" s="313"/>
      <c r="G133" s="494" t="s">
        <v>57</v>
      </c>
      <c r="H133" s="495"/>
      <c r="I133" s="496"/>
      <c r="J133" s="409">
        <f>SUM(J131+J123+J114+J106+J97+J89+J81+J72+J59+J25)</f>
        <v>0</v>
      </c>
    </row>
    <row r="134" spans="1:11" ht="15.75" thickTop="1" x14ac:dyDescent="0.25">
      <c r="B134" s="410" t="s">
        <v>534</v>
      </c>
      <c r="H134" s="411"/>
      <c r="J134" s="412"/>
    </row>
    <row r="135" spans="1:11" ht="5.25" customHeight="1" x14ac:dyDescent="0.25">
      <c r="B135" s="413"/>
    </row>
    <row r="136" spans="1:11" ht="22.5" x14ac:dyDescent="0.25">
      <c r="B136" s="354"/>
      <c r="F136" s="414" t="s">
        <v>410</v>
      </c>
      <c r="G136" s="415" t="s">
        <v>510</v>
      </c>
      <c r="H136" s="416" t="s">
        <v>61</v>
      </c>
      <c r="I136" s="417" t="s">
        <v>409</v>
      </c>
      <c r="J136" s="418" t="s">
        <v>28</v>
      </c>
    </row>
  </sheetData>
  <sheetProtection password="B90C" sheet="1" objects="1" scenarios="1" selectLockedCells="1"/>
  <mergeCells count="184">
    <mergeCell ref="I1:J1"/>
    <mergeCell ref="G1:H1"/>
    <mergeCell ref="G3:H3"/>
    <mergeCell ref="E1:F1"/>
    <mergeCell ref="B3:D3"/>
    <mergeCell ref="B11:C11"/>
    <mergeCell ref="F11:J11"/>
    <mergeCell ref="G57:I57"/>
    <mergeCell ref="G56:I56"/>
    <mergeCell ref="G55:I55"/>
    <mergeCell ref="G54:I54"/>
    <mergeCell ref="B54:B58"/>
    <mergeCell ref="C27:I27"/>
    <mergeCell ref="C54:D55"/>
    <mergeCell ref="C57:D58"/>
    <mergeCell ref="C56:D56"/>
    <mergeCell ref="B10:C10"/>
    <mergeCell ref="F10:J10"/>
    <mergeCell ref="B2:D2"/>
    <mergeCell ref="I2:J2"/>
    <mergeCell ref="B4:D4"/>
    <mergeCell ref="I4:J4"/>
    <mergeCell ref="C7:J7"/>
    <mergeCell ref="B8:C8"/>
    <mergeCell ref="C22:F22"/>
    <mergeCell ref="B14:C14"/>
    <mergeCell ref="F14:J14"/>
    <mergeCell ref="B15:C15"/>
    <mergeCell ref="F15:J15"/>
    <mergeCell ref="B16:C16"/>
    <mergeCell ref="F16:J16"/>
    <mergeCell ref="C18:I18"/>
    <mergeCell ref="C82:E82"/>
    <mergeCell ref="G82:I82"/>
    <mergeCell ref="C20:E20"/>
    <mergeCell ref="C21:F21"/>
    <mergeCell ref="C71:E71"/>
    <mergeCell ref="F47:I47"/>
    <mergeCell ref="F48:I48"/>
    <mergeCell ref="F51:I51"/>
    <mergeCell ref="G52:I52"/>
    <mergeCell ref="D40:E40"/>
    <mergeCell ref="D46:E46"/>
    <mergeCell ref="C23:E23"/>
    <mergeCell ref="G23:I23"/>
    <mergeCell ref="D35:E35"/>
    <mergeCell ref="D36:E36"/>
    <mergeCell ref="D37:E37"/>
    <mergeCell ref="F8:J8"/>
    <mergeCell ref="B9:C9"/>
    <mergeCell ref="F9:J9"/>
    <mergeCell ref="G4:H4"/>
    <mergeCell ref="I3:J3"/>
    <mergeCell ref="G2:H2"/>
    <mergeCell ref="E2:F2"/>
    <mergeCell ref="E3:F3"/>
    <mergeCell ref="E4:F4"/>
    <mergeCell ref="G121:I121"/>
    <mergeCell ref="C120:E120"/>
    <mergeCell ref="G103:I103"/>
    <mergeCell ref="C99:E99"/>
    <mergeCell ref="C127:E127"/>
    <mergeCell ref="F130:I130"/>
    <mergeCell ref="B12:C12"/>
    <mergeCell ref="F12:J12"/>
    <mergeCell ref="B13:C13"/>
    <mergeCell ref="F13:J13"/>
    <mergeCell ref="C52:E52"/>
    <mergeCell ref="F96:I96"/>
    <mergeCell ref="C69:E69"/>
    <mergeCell ref="C59:I59"/>
    <mergeCell ref="C53:E53"/>
    <mergeCell ref="G53:I53"/>
    <mergeCell ref="C25:I25"/>
    <mergeCell ref="G70:I70"/>
    <mergeCell ref="G71:I71"/>
    <mergeCell ref="C72:I72"/>
    <mergeCell ref="F50:I50"/>
    <mergeCell ref="F49:I49"/>
    <mergeCell ref="G92:I92"/>
    <mergeCell ref="C94:E94"/>
    <mergeCell ref="C102:E102"/>
    <mergeCell ref="G102:I102"/>
    <mergeCell ref="C116:E116"/>
    <mergeCell ref="G116:I116"/>
    <mergeCell ref="C118:E118"/>
    <mergeCell ref="G118:I118"/>
    <mergeCell ref="G113:I113"/>
    <mergeCell ref="G117:I117"/>
    <mergeCell ref="G101:I101"/>
    <mergeCell ref="C109:E109"/>
    <mergeCell ref="G109:I109"/>
    <mergeCell ref="G112:I112"/>
    <mergeCell ref="C104:E104"/>
    <mergeCell ref="G104:I104"/>
    <mergeCell ref="G105:I105"/>
    <mergeCell ref="C108:E108"/>
    <mergeCell ref="G110:I110"/>
    <mergeCell ref="G108:I108"/>
    <mergeCell ref="G133:I133"/>
    <mergeCell ref="G120:I120"/>
    <mergeCell ref="G122:I122"/>
    <mergeCell ref="C110:E110"/>
    <mergeCell ref="C113:E113"/>
    <mergeCell ref="C111:E111"/>
    <mergeCell ref="C117:E117"/>
    <mergeCell ref="C119:E119"/>
    <mergeCell ref="C131:I131"/>
    <mergeCell ref="C130:E130"/>
    <mergeCell ref="C129:E129"/>
    <mergeCell ref="C125:E125"/>
    <mergeCell ref="G125:I125"/>
    <mergeCell ref="C128:E128"/>
    <mergeCell ref="C126:E126"/>
    <mergeCell ref="G126:I126"/>
    <mergeCell ref="C123:I123"/>
    <mergeCell ref="C121:E121"/>
    <mergeCell ref="G111:I111"/>
    <mergeCell ref="C112:E112"/>
    <mergeCell ref="G119:I119"/>
    <mergeCell ref="C114:I114"/>
    <mergeCell ref="C122:E122"/>
    <mergeCell ref="F129:I129"/>
    <mergeCell ref="C91:E91"/>
    <mergeCell ref="G91:I91"/>
    <mergeCell ref="C70:E70"/>
    <mergeCell ref="C84:E84"/>
    <mergeCell ref="C86:E86"/>
    <mergeCell ref="C88:E88"/>
    <mergeCell ref="C87:E87"/>
    <mergeCell ref="C85:E85"/>
    <mergeCell ref="G88:I88"/>
    <mergeCell ref="C74:E74"/>
    <mergeCell ref="C81:I81"/>
    <mergeCell ref="C75:E75"/>
    <mergeCell ref="C76:E76"/>
    <mergeCell ref="C77:E77"/>
    <mergeCell ref="C78:E78"/>
    <mergeCell ref="C79:E79"/>
    <mergeCell ref="C80:E80"/>
    <mergeCell ref="G74:I74"/>
    <mergeCell ref="G75:I75"/>
    <mergeCell ref="G76:I76"/>
    <mergeCell ref="G77:I77"/>
    <mergeCell ref="G78:I78"/>
    <mergeCell ref="G79:I79"/>
    <mergeCell ref="G80:I80"/>
    <mergeCell ref="C97:I97"/>
    <mergeCell ref="C83:E83"/>
    <mergeCell ref="G84:I84"/>
    <mergeCell ref="G85:I85"/>
    <mergeCell ref="G86:I86"/>
    <mergeCell ref="G87:I87"/>
    <mergeCell ref="F127:I127"/>
    <mergeCell ref="F128:I128"/>
    <mergeCell ref="C101:E101"/>
    <mergeCell ref="G99:I99"/>
    <mergeCell ref="C100:E100"/>
    <mergeCell ref="C103:E103"/>
    <mergeCell ref="C105:E105"/>
    <mergeCell ref="G93:I93"/>
    <mergeCell ref="G94:I94"/>
    <mergeCell ref="C92:E92"/>
    <mergeCell ref="C93:E93"/>
    <mergeCell ref="C96:E96"/>
    <mergeCell ref="C95:E95"/>
    <mergeCell ref="G95:I95"/>
    <mergeCell ref="G100:I100"/>
    <mergeCell ref="C106:I106"/>
    <mergeCell ref="C89:I89"/>
    <mergeCell ref="G83:I83"/>
    <mergeCell ref="F58:I58"/>
    <mergeCell ref="C64:D64"/>
    <mergeCell ref="D38:E38"/>
    <mergeCell ref="D39:E39"/>
    <mergeCell ref="D42:E42"/>
    <mergeCell ref="D43:E43"/>
    <mergeCell ref="D44:E44"/>
    <mergeCell ref="D45:E45"/>
    <mergeCell ref="C24:E24"/>
    <mergeCell ref="D29:E29"/>
    <mergeCell ref="D30:E30"/>
    <mergeCell ref="D31:E31"/>
    <mergeCell ref="D32:E32"/>
  </mergeCells>
  <conditionalFormatting sqref="J59">
    <cfRule type="cellIs" dxfId="310" priority="96" operator="between">
      <formula>56</formula>
      <formula>70</formula>
    </cfRule>
    <cfRule type="cellIs" dxfId="309" priority="97" operator="between">
      <formula>42</formula>
      <formula>56</formula>
    </cfRule>
    <cfRule type="cellIs" dxfId="308" priority="98" operator="between">
      <formula>28</formula>
      <formula>42</formula>
    </cfRule>
    <cfRule type="cellIs" dxfId="307" priority="99" operator="between">
      <formula>15</formula>
      <formula>28</formula>
    </cfRule>
    <cfRule type="cellIs" dxfId="306" priority="100" operator="between">
      <formula>0</formula>
      <formula>14</formula>
    </cfRule>
  </conditionalFormatting>
  <conditionalFormatting sqref="J72">
    <cfRule type="cellIs" dxfId="305" priority="51" operator="between">
      <formula>9</formula>
      <formula>10</formula>
    </cfRule>
    <cfRule type="cellIs" dxfId="304" priority="52" operator="between">
      <formula>7</formula>
      <formula>8</formula>
    </cfRule>
    <cfRule type="cellIs" dxfId="303" priority="53" operator="between">
      <formula>6</formula>
      <formula>6</formula>
    </cfRule>
    <cfRule type="cellIs" dxfId="302" priority="54" operator="between">
      <formula>4</formula>
      <formula>5</formula>
    </cfRule>
    <cfRule type="cellIs" dxfId="301" priority="55" operator="between">
      <formula>0</formula>
      <formula>3</formula>
    </cfRule>
  </conditionalFormatting>
  <conditionalFormatting sqref="J97">
    <cfRule type="cellIs" dxfId="300" priority="46" operator="between">
      <formula>13</formula>
      <formula>15</formula>
    </cfRule>
    <cfRule type="cellIs" dxfId="299" priority="47" operator="between">
      <formula>10</formula>
      <formula>12</formula>
    </cfRule>
    <cfRule type="cellIs" dxfId="298" priority="48" operator="between">
      <formula>7</formula>
      <formula>9</formula>
    </cfRule>
    <cfRule type="cellIs" dxfId="297" priority="49" operator="between">
      <formula>4</formula>
      <formula>6</formula>
    </cfRule>
    <cfRule type="cellIs" dxfId="296" priority="50" operator="between">
      <formula>0</formula>
      <formula>3</formula>
    </cfRule>
  </conditionalFormatting>
  <conditionalFormatting sqref="J106">
    <cfRule type="cellIs" dxfId="295" priority="41" operator="between">
      <formula>24</formula>
      <formula>30</formula>
    </cfRule>
    <cfRule type="cellIs" dxfId="294" priority="42" operator="between">
      <formula>18</formula>
      <formula>23</formula>
    </cfRule>
    <cfRule type="cellIs" dxfId="293" priority="43" operator="between">
      <formula>13</formula>
      <formula>17</formula>
    </cfRule>
    <cfRule type="cellIs" dxfId="292" priority="44" operator="between">
      <formula>8</formula>
      <formula>12</formula>
    </cfRule>
    <cfRule type="cellIs" dxfId="291" priority="45" operator="between">
      <formula>0</formula>
      <formula>7</formula>
    </cfRule>
  </conditionalFormatting>
  <conditionalFormatting sqref="J114">
    <cfRule type="cellIs" dxfId="290" priority="36" operator="between">
      <formula>9</formula>
      <formula>10</formula>
    </cfRule>
    <cfRule type="cellIs" dxfId="289" priority="37" operator="between">
      <formula>7</formula>
      <formula>8</formula>
    </cfRule>
    <cfRule type="cellIs" dxfId="288" priority="38" operator="between">
      <formula>6</formula>
      <formula>6</formula>
    </cfRule>
    <cfRule type="cellIs" dxfId="287" priority="39" operator="between">
      <formula>4</formula>
      <formula>5</formula>
    </cfRule>
    <cfRule type="cellIs" dxfId="286" priority="40" operator="between">
      <formula>0</formula>
      <formula>3</formula>
    </cfRule>
  </conditionalFormatting>
  <conditionalFormatting sqref="J123">
    <cfRule type="cellIs" dxfId="285" priority="31" operator="between">
      <formula>23</formula>
      <formula>30</formula>
    </cfRule>
    <cfRule type="cellIs" dxfId="284" priority="32" operator="between">
      <formula>18</formula>
      <formula>22</formula>
    </cfRule>
    <cfRule type="cellIs" dxfId="283" priority="33" operator="between">
      <formula>14</formula>
      <formula>17</formula>
    </cfRule>
    <cfRule type="cellIs" dxfId="282" priority="34" operator="between">
      <formula>10</formula>
      <formula>13</formula>
    </cfRule>
    <cfRule type="cellIs" dxfId="281" priority="35" operator="between">
      <formula>0</formula>
      <formula>9</formula>
    </cfRule>
  </conditionalFormatting>
  <conditionalFormatting sqref="J131">
    <cfRule type="cellIs" dxfId="280" priority="21" operator="between">
      <formula>5</formula>
      <formula>5</formula>
    </cfRule>
    <cfRule type="cellIs" dxfId="279" priority="22" operator="between">
      <formula>4=4</formula>
      <formula>4</formula>
    </cfRule>
    <cfRule type="cellIs" dxfId="278" priority="23" operator="between">
      <formula>3</formula>
      <formula>3</formula>
    </cfRule>
    <cfRule type="cellIs" dxfId="277" priority="24" operator="between">
      <formula>1</formula>
      <formula>2</formula>
    </cfRule>
    <cfRule type="cellIs" dxfId="276" priority="25" operator="between">
      <formula>0</formula>
      <formula>0</formula>
    </cfRule>
  </conditionalFormatting>
  <conditionalFormatting sqref="J133">
    <cfRule type="cellIs" dxfId="275" priority="16" operator="between">
      <formula>180</formula>
      <formula>220</formula>
    </cfRule>
    <cfRule type="cellIs" dxfId="274" priority="17" operator="between">
      <formula>141</formula>
      <formula>180</formula>
    </cfRule>
    <cfRule type="cellIs" dxfId="273" priority="18" operator="between">
      <formula>99</formula>
      <formula>140</formula>
    </cfRule>
    <cfRule type="cellIs" dxfId="272" priority="19" operator="between">
      <formula>57</formula>
      <formula>98</formula>
    </cfRule>
    <cfRule type="cellIs" dxfId="271" priority="20" operator="between">
      <formula>0</formula>
      <formula>56</formula>
    </cfRule>
  </conditionalFormatting>
  <conditionalFormatting sqref="J89">
    <cfRule type="cellIs" dxfId="270" priority="11" operator="between">
      <formula>23</formula>
      <formula>30</formula>
    </cfRule>
    <cfRule type="cellIs" dxfId="269" priority="12" operator="between">
      <formula>17</formula>
      <formula>22</formula>
    </cfRule>
    <cfRule type="cellIs" dxfId="268" priority="13" operator="between">
      <formula>12</formula>
      <formula>16</formula>
    </cfRule>
    <cfRule type="cellIs" dxfId="267" priority="14" operator="between">
      <formula>6</formula>
      <formula>11</formula>
    </cfRule>
    <cfRule type="cellIs" dxfId="266" priority="15" operator="between">
      <formula>0</formula>
      <formula>5</formula>
    </cfRule>
  </conditionalFormatting>
  <conditionalFormatting sqref="J25">
    <cfRule type="cellIs" dxfId="265" priority="6" operator="between">
      <formula>16</formula>
      <formula>20</formula>
    </cfRule>
    <cfRule type="cellIs" dxfId="264" priority="7" operator="between">
      <formula>13</formula>
      <formula>16</formula>
    </cfRule>
    <cfRule type="cellIs" dxfId="263" priority="8" operator="between">
      <formula>10</formula>
      <formula>13</formula>
    </cfRule>
    <cfRule type="cellIs" dxfId="262" priority="9" operator="between">
      <formula>6</formula>
      <formula>9</formula>
    </cfRule>
    <cfRule type="cellIs" dxfId="261" priority="10" operator="between">
      <formula>0</formula>
      <formula>5</formula>
    </cfRule>
  </conditionalFormatting>
  <conditionalFormatting sqref="J81">
    <cfRule type="cellIs" dxfId="260" priority="1" operator="between">
      <formula>23</formula>
      <formula>30</formula>
    </cfRule>
    <cfRule type="cellIs" dxfId="259" priority="2" operator="between">
      <formula>17</formula>
      <formula>22</formula>
    </cfRule>
    <cfRule type="cellIs" dxfId="258" priority="3" operator="between">
      <formula>12</formula>
      <formula>16</formula>
    </cfRule>
    <cfRule type="cellIs" dxfId="257" priority="4" operator="between">
      <formula>6</formula>
      <formula>11</formula>
    </cfRule>
    <cfRule type="cellIs" dxfId="256" priority="5" operator="between">
      <formula>0</formula>
      <formula>5</formula>
    </cfRule>
  </conditionalFormatting>
  <dataValidations xWindow="689" yWindow="707" count="14">
    <dataValidation allowBlank="1" showInputMessage="1" showErrorMessage="1" prompt="Text field for additional info" sqref="G70:I71 G52:I57 G100:I100 G102:I105 G109:I113 G92:I92 G117:I122 F58:I58 G83:I88 F48:I51 G94:I95 G126:I126 F29 F35:I40 G75:I80"/>
    <dataValidation allowBlank="1" showInputMessage="1" showErrorMessage="1" prompt="Text field for additional information" sqref="C59:I60 J132 C97:I98 C106:I107 C114:I115 C123:I124 C131:I132 J124 C89:I90 C25:I25 J98 J90 J60 J107 J115 C75:C80 J73 C81:I81 C72:I73"/>
    <dataValidation allowBlank="1" showInputMessage="1" showErrorMessage="1" prompt="Text Field" sqref="F8:F9 D8:D17"/>
    <dataValidation allowBlank="1" showInputMessage="1" showErrorMessage="1" prompt="Enter number of staff who have left in the past 6 mths" sqref="F52"/>
    <dataValidation allowBlank="1" showInputMessage="1" showErrorMessage="1" prompt="Enter duration remaining on the lease" sqref="F95"/>
    <dataValidation allowBlank="1" showInputMessage="1" showErrorMessage="1" prompt="Text Field - Enter details relating to the break clauses of the lease" sqref="F96"/>
    <dataValidation allowBlank="1" showInputMessage="1" showErrorMessage="1" prompt="Enter F&amp;F Score" sqref="F110"/>
    <dataValidation allowBlank="1" showInputMessage="1" showErrorMessage="1" prompt="Enter last CQC visit date" sqref="F111"/>
    <dataValidation allowBlank="1" showInputMessage="1" showErrorMessage="1" prompt="Enter lastest QOF Achievement Points" sqref="F113"/>
    <dataValidation allowBlank="1" showInputMessage="1" showErrorMessage="1" prompt="Text Field for additional information_x000a_" sqref="F127:I130"/>
    <dataValidation allowBlank="1" showInputMessage="1" showErrorMessage="1" prompt="_x000a_" sqref="G29"/>
    <dataValidation allowBlank="1" showInputMessage="1" showErrorMessage="1" prompt="Enter total no. of staff for this discipline" sqref="C29:C32 C35:C39 C42:C45"/>
    <dataValidation allowBlank="1" showInputMessage="1" showErrorMessage="1" prompt="Enter No. of Vacancies" sqref="C48:C51"/>
    <dataValidation allowBlank="1" showInputMessage="1" showErrorMessage="1" prompt="Enter Average Duration of Vacancy" sqref="E48:E51"/>
  </dataValidations>
  <pageMargins left="0.59055118110236227" right="0.19685039370078741" top="0.39370078740157483" bottom="0.19685039370078741" header="0.31496062992125984" footer="0.31496062992125984"/>
  <pageSetup paperSize="8" scale="59" fitToWidth="0" orientation="portrait" r:id="rId1"/>
  <extLst>
    <ext xmlns:x14="http://schemas.microsoft.com/office/spreadsheetml/2009/9/main" uri="{CCE6A557-97BC-4b89-ADB6-D9C93CAAB3DF}">
      <x14:dataValidations xmlns:xm="http://schemas.microsoft.com/office/excel/2006/main" xWindow="689" yWindow="707" count="43">
        <x14:dataValidation type="list" allowBlank="1" showInputMessage="1" showErrorMessage="1">
          <x14:formula1>
            <xm:f>Dropdowns!$W$4:$W$8</xm:f>
          </x14:formula1>
          <xm:sqref>F109</xm:sqref>
        </x14:dataValidation>
        <x14:dataValidation type="list" allowBlank="1" showInputMessage="1" showErrorMessage="1">
          <x14:formula1>
            <xm:f>Dropdowns!$S$22:$S$23</xm:f>
          </x14:formula1>
          <xm:sqref>F103</xm:sqref>
        </x14:dataValidation>
        <x14:dataValidation type="list" allowBlank="1" showInputMessage="1" showErrorMessage="1">
          <x14:formula1>
            <xm:f>Dropdowns!$W$22:$W$25</xm:f>
          </x14:formula1>
          <xm:sqref>F112</xm:sqref>
        </x14:dataValidation>
        <x14:dataValidation type="list" allowBlank="1" showInputMessage="1" showErrorMessage="1">
          <x14:formula1>
            <xm:f>Dropdowns!$K$28:$K$32</xm:f>
          </x14:formula1>
          <xm:sqref>F71</xm:sqref>
        </x14:dataValidation>
        <x14:dataValidation type="list" allowBlank="1" showInputMessage="1" showErrorMessage="1">
          <x14:formula1>
            <xm:f>Dropdowns!$O$52:$O$57</xm:f>
          </x14:formula1>
          <xm:sqref>F83</xm:sqref>
        </x14:dataValidation>
        <x14:dataValidation type="list" allowBlank="1" showInputMessage="1" showErrorMessage="1">
          <x14:formula1>
            <xm:f>Dropdowns!$S$34:$S$38</xm:f>
          </x14:formula1>
          <xm:sqref>F105</xm:sqref>
        </x14:dataValidation>
        <x14:dataValidation type="list" allowBlank="1" showInputMessage="1" showErrorMessage="1">
          <x14:formula1>
            <xm:f>Dropdowns!$S$16:$S$20</xm:f>
          </x14:formula1>
          <xm:sqref>F102</xm:sqref>
        </x14:dataValidation>
        <x14:dataValidation type="list" allowBlank="1" showInputMessage="1" showErrorMessage="1">
          <x14:formula1>
            <xm:f>Dropdowns!$S$10:$S$14</xm:f>
          </x14:formula1>
          <xm:sqref>F101</xm:sqref>
        </x14:dataValidation>
        <x14:dataValidation type="list" allowBlank="1" showInputMessage="1" showErrorMessage="1">
          <x14:formula1>
            <xm:f>Dropdowns!$AA$10:$AA$14</xm:f>
          </x14:formula1>
          <xm:sqref>F118</xm:sqref>
        </x14:dataValidation>
        <x14:dataValidation type="list" allowBlank="1" showInputMessage="1" showErrorMessage="1">
          <x14:formula1>
            <xm:f>Dropdowns!$AA$34:$AA$38</xm:f>
          </x14:formula1>
          <xm:sqref>F122</xm:sqref>
        </x14:dataValidation>
        <x14:dataValidation type="list" allowBlank="1" showInputMessage="1" showErrorMessage="1">
          <x14:formula1>
            <xm:f>Dropdowns!$G$76:$G$77</xm:f>
          </x14:formula1>
          <xm:sqref>F53</xm:sqref>
        </x14:dataValidation>
        <x14:dataValidation type="list" allowBlank="1" showInputMessage="1" showErrorMessage="1">
          <x14:formula1>
            <xm:f>Dropdowns!$O$65:$O$67</xm:f>
          </x14:formula1>
          <xm:sqref>F85</xm:sqref>
        </x14:dataValidation>
        <x14:dataValidation type="list" allowBlank="1" showInputMessage="1" showErrorMessage="1">
          <x14:formula1>
            <xm:f>Dropdowns!$C$14:$C$15</xm:f>
          </x14:formula1>
          <xm:sqref>F17:J17</xm:sqref>
        </x14:dataValidation>
        <x14:dataValidation type="list" allowBlank="1" showInputMessage="1" showErrorMessage="1">
          <x14:formula1>
            <xm:f>Dropdowns!$C$10:$C$13</xm:f>
          </x14:formula1>
          <xm:sqref>F12:J12</xm:sqref>
        </x14:dataValidation>
        <x14:dataValidation type="list" allowBlank="1" showInputMessage="1" showErrorMessage="1">
          <x14:formula1>
            <xm:f>Dropdowns!$C$4:$C$8</xm:f>
          </x14:formula1>
          <xm:sqref>F11:J11</xm:sqref>
        </x14:dataValidation>
        <x14:dataValidation type="list" allowBlank="1" showInputMessage="1" showErrorMessage="1">
          <x14:formula1>
            <xm:f>Dropdowns!$C$21:$C$22</xm:f>
          </x14:formula1>
          <xm:sqref>F13:J13</xm:sqref>
        </x14:dataValidation>
        <x14:dataValidation type="list" allowBlank="1" showInputMessage="1" showErrorMessage="1">
          <x14:formula1>
            <xm:f>Dropdowns!$C$24:$C$26</xm:f>
          </x14:formula1>
          <xm:sqref>F14:J14</xm:sqref>
        </x14:dataValidation>
        <x14:dataValidation type="list" allowBlank="1" showInputMessage="1" showErrorMessage="1">
          <x14:formula1>
            <xm:f>Dropdowns!$C$18:$C$19</xm:f>
          </x14:formula1>
          <xm:sqref>F15:J15</xm:sqref>
        </x14:dataValidation>
        <x14:dataValidation type="list" allowBlank="1" showInputMessage="1" showErrorMessage="1">
          <x14:formula1>
            <xm:f>Dropdowns!$C$28:$C$39</xm:f>
          </x14:formula1>
          <xm:sqref>F10:J10</xm:sqref>
        </x14:dataValidation>
        <x14:dataValidation type="list" allowBlank="1" showInputMessage="1" showErrorMessage="1">
          <x14:formula1>
            <xm:f>Dropdowns!$K$22:$K$26</xm:f>
          </x14:formula1>
          <xm:sqref>F70</xm:sqref>
        </x14:dataValidation>
        <x14:dataValidation type="list" allowBlank="1" showInputMessage="1" showErrorMessage="1">
          <x14:formula1>
            <xm:f>Dropdowns!$S$4:$S$5</xm:f>
          </x14:formula1>
          <xm:sqref>F100</xm:sqref>
        </x14:dataValidation>
        <x14:dataValidation type="list" allowBlank="1" showInputMessage="1" showErrorMessage="1">
          <x14:formula1>
            <xm:f>Dropdowns!$S$28:$S$30</xm:f>
          </x14:formula1>
          <xm:sqref>F104</xm:sqref>
        </x14:dataValidation>
        <x14:dataValidation type="list" allowBlank="1" showInputMessage="1" showErrorMessage="1">
          <x14:formula1>
            <xm:f>Dropdowns!$AA$4:$AA$8</xm:f>
          </x14:formula1>
          <xm:sqref>F117</xm:sqref>
        </x14:dataValidation>
        <x14:dataValidation type="list" allowBlank="1" showInputMessage="1" showErrorMessage="1">
          <x14:formula1>
            <xm:f>Dropdowns!$AA$16:$AA$20</xm:f>
          </x14:formula1>
          <xm:sqref>F119</xm:sqref>
        </x14:dataValidation>
        <x14:dataValidation type="list" allowBlank="1" showInputMessage="1" showErrorMessage="1">
          <x14:formula1>
            <xm:f>Dropdowns!$AA$22:$AA$26</xm:f>
          </x14:formula1>
          <xm:sqref>F120</xm:sqref>
        </x14:dataValidation>
        <x14:dataValidation type="list" allowBlank="1" showInputMessage="1" showErrorMessage="1">
          <x14:formula1>
            <xm:f>Dropdowns!$AA$28:$AA$32</xm:f>
          </x14:formula1>
          <xm:sqref>F121</xm:sqref>
        </x14:dataValidation>
        <x14:dataValidation type="list" allowBlank="1" showInputMessage="1" showErrorMessage="1">
          <x14:formula1>
            <xm:f>Dropdowns!$AE$4:$AE$8</xm:f>
          </x14:formula1>
          <xm:sqref>F126</xm:sqref>
        </x14:dataValidation>
        <x14:dataValidation type="list" allowBlank="1" showInputMessage="1" showErrorMessage="1">
          <x14:formula1>
            <xm:f>Dropdowns!$C$15:$C$16</xm:f>
          </x14:formula1>
          <xm:sqref>F16:J16</xm:sqref>
        </x14:dataValidation>
        <x14:dataValidation type="list" allowBlank="1" showInputMessage="1" showErrorMessage="1">
          <x14:formula1>
            <xm:f>Dropdowns!$O$59:$O$61</xm:f>
          </x14:formula1>
          <xm:sqref>F84</xm:sqref>
        </x14:dataValidation>
        <x14:dataValidation type="list" allowBlank="1" showInputMessage="1" showErrorMessage="1">
          <x14:formula1>
            <xm:f>Dropdowns!$O$71:$O$73</xm:f>
          </x14:formula1>
          <xm:sqref>F86</xm:sqref>
        </x14:dataValidation>
        <x14:dataValidation type="list" allowBlank="1" showInputMessage="1" showErrorMessage="1">
          <x14:formula1>
            <xm:f>Dropdowns!$O$77:$O$79</xm:f>
          </x14:formula1>
          <xm:sqref>F87</xm:sqref>
        </x14:dataValidation>
        <x14:dataValidation type="list" allowBlank="1" showInputMessage="1" showErrorMessage="1">
          <x14:formula1>
            <xm:f>Dropdowns!$O$83:$O$85</xm:f>
          </x14:formula1>
          <xm:sqref>F88</xm:sqref>
        </x14:dataValidation>
        <x14:dataValidation type="list" allowBlank="1" showInputMessage="1" showErrorMessage="1">
          <x14:formula1>
            <xm:f>Dropdowns!$O$100:$O$105</xm:f>
          </x14:formula1>
          <xm:sqref>F92</xm:sqref>
        </x14:dataValidation>
        <x14:dataValidation type="list" allowBlank="1" showInputMessage="1" showErrorMessage="1">
          <x14:formula1>
            <xm:f>Dropdowns!$O$107:$O$113</xm:f>
          </x14:formula1>
          <xm:sqref>F93</xm:sqref>
        </x14:dataValidation>
        <x14:dataValidation type="list" allowBlank="1" showInputMessage="1" showErrorMessage="1">
          <x14:formula1>
            <xm:f>Dropdowns!$G$82:$G$83</xm:f>
          </x14:formula1>
          <xm:sqref>F54:F57</xm:sqref>
        </x14:dataValidation>
        <x14:dataValidation type="list" allowBlank="1" showInputMessage="1" showErrorMessage="1">
          <x14:formula1>
            <xm:f>Dropdowns!$O$115:$O$116</xm:f>
          </x14:formula1>
          <xm:sqref>G93:I93</xm:sqref>
        </x14:dataValidation>
        <x14:dataValidation type="list" allowBlank="1" showInputMessage="1" showErrorMessage="1">
          <x14:formula1>
            <xm:f>Dropdowns!$O$121:$O$123</xm:f>
          </x14:formula1>
          <xm:sqref>F94</xm:sqref>
        </x14:dataValidation>
        <x14:dataValidation type="list" allowBlank="1" showInputMessage="1" showErrorMessage="1">
          <x14:formula1>
            <xm:f>Dropdowns!$O$4:$O$6</xm:f>
          </x14:formula1>
          <xm:sqref>F75</xm:sqref>
        </x14:dataValidation>
        <x14:dataValidation type="list" allowBlank="1" showInputMessage="1" showErrorMessage="1">
          <x14:formula1>
            <xm:f>Dropdowns!$O$11:$O$13</xm:f>
          </x14:formula1>
          <xm:sqref>F76</xm:sqref>
        </x14:dataValidation>
        <x14:dataValidation type="list" allowBlank="1" showInputMessage="1" showErrorMessage="1">
          <x14:formula1>
            <xm:f>Dropdowns!$O$17:$O$19</xm:f>
          </x14:formula1>
          <xm:sqref>F77</xm:sqref>
        </x14:dataValidation>
        <x14:dataValidation type="list" allowBlank="1" showInputMessage="1" showErrorMessage="1">
          <x14:formula1>
            <xm:f>Dropdowns!$O$23:$O$24</xm:f>
          </x14:formula1>
          <xm:sqref>F78</xm:sqref>
        </x14:dataValidation>
        <x14:dataValidation type="list" allowBlank="1" showInputMessage="1" showErrorMessage="1">
          <x14:formula1>
            <xm:f>Dropdowns!$O$29:$O$30</xm:f>
          </x14:formula1>
          <xm:sqref>F79</xm:sqref>
        </x14:dataValidation>
        <x14:dataValidation type="list" allowBlank="1" showInputMessage="1" showErrorMessage="1">
          <x14:formula1>
            <xm:f>Dropdowns!$O$35:$O$37</xm:f>
          </x14:formula1>
          <xm:sqref>F80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T139"/>
  <sheetViews>
    <sheetView topLeftCell="A103" zoomScale="70" zoomScaleNormal="70" workbookViewId="0">
      <selection activeCell="B14" sqref="B14"/>
    </sheetView>
  </sheetViews>
  <sheetFormatPr defaultColWidth="8.85546875" defaultRowHeight="15" x14ac:dyDescent="0.25"/>
  <cols>
    <col min="1" max="1" width="8.140625" style="173" customWidth="1"/>
    <col min="2" max="2" width="31.7109375" style="173" customWidth="1"/>
    <col min="3" max="3" width="29.28515625" style="173" customWidth="1"/>
    <col min="4" max="4" width="20.7109375" style="173" customWidth="1"/>
    <col min="5" max="5" width="26.140625" style="173" customWidth="1"/>
    <col min="6" max="16" width="14.28515625" style="173" customWidth="1"/>
    <col min="17" max="17" width="5.28515625" style="173" customWidth="1"/>
    <col min="18" max="18" width="1.85546875" style="173" customWidth="1"/>
    <col min="19" max="19" width="19.140625" style="173" hidden="1" customWidth="1"/>
    <col min="20" max="16384" width="8.85546875" style="173"/>
  </cols>
  <sheetData>
    <row r="1" spans="1:19" ht="33" customHeight="1" x14ac:dyDescent="0.3">
      <c r="A1" s="266" t="s">
        <v>473</v>
      </c>
      <c r="B1" s="177"/>
      <c r="C1" s="177"/>
      <c r="D1" s="177"/>
      <c r="E1" s="177"/>
      <c r="I1" s="588" t="s">
        <v>440</v>
      </c>
      <c r="J1" s="589"/>
      <c r="K1" s="589"/>
      <c r="L1" s="589"/>
      <c r="M1" s="589"/>
      <c r="N1" s="590"/>
    </row>
    <row r="2" spans="1:19" ht="32.25" customHeight="1" x14ac:dyDescent="0.2">
      <c r="B2" s="179"/>
      <c r="I2" s="592" t="s">
        <v>439</v>
      </c>
      <c r="J2" s="593"/>
      <c r="K2" s="593"/>
      <c r="L2" s="593"/>
      <c r="M2" s="593"/>
      <c r="N2" s="594"/>
    </row>
    <row r="3" spans="1:19" ht="33" customHeight="1" thickBot="1" x14ac:dyDescent="0.25">
      <c r="A3" s="438" t="s">
        <v>437</v>
      </c>
      <c r="B3" s="179" t="s">
        <v>616</v>
      </c>
      <c r="C3" s="179"/>
      <c r="D3" s="179"/>
      <c r="E3" s="179"/>
      <c r="I3" s="579" t="s">
        <v>244</v>
      </c>
      <c r="J3" s="580"/>
      <c r="K3" s="580"/>
      <c r="L3" s="580"/>
      <c r="M3" s="580"/>
      <c r="N3" s="581"/>
    </row>
    <row r="4" spans="1:19" ht="15" customHeight="1" thickBot="1" x14ac:dyDescent="0.25">
      <c r="A4" s="438" t="s">
        <v>437</v>
      </c>
      <c r="B4" s="173" t="s">
        <v>612</v>
      </c>
      <c r="I4" s="174"/>
    </row>
    <row r="5" spans="1:19" x14ac:dyDescent="0.2">
      <c r="A5" s="438" t="s">
        <v>437</v>
      </c>
      <c r="B5" s="173" t="s">
        <v>438</v>
      </c>
      <c r="I5" s="267" t="s">
        <v>418</v>
      </c>
      <c r="J5" s="439"/>
      <c r="K5" s="439"/>
      <c r="L5" s="439"/>
      <c r="M5" s="439"/>
      <c r="N5" s="440" t="s">
        <v>467</v>
      </c>
    </row>
    <row r="6" spans="1:19" x14ac:dyDescent="0.2">
      <c r="A6" s="438" t="s">
        <v>437</v>
      </c>
      <c r="B6" s="173" t="s">
        <v>613</v>
      </c>
      <c r="I6" s="268" t="s">
        <v>389</v>
      </c>
      <c r="J6" s="269"/>
      <c r="K6" s="270"/>
      <c r="L6" s="270" t="s">
        <v>390</v>
      </c>
      <c r="M6" s="270"/>
      <c r="N6" s="280" t="s">
        <v>481</v>
      </c>
    </row>
    <row r="7" spans="1:19" x14ac:dyDescent="0.2">
      <c r="A7" s="438" t="s">
        <v>437</v>
      </c>
      <c r="B7" s="311" t="s">
        <v>614</v>
      </c>
      <c r="I7" s="268" t="s">
        <v>391</v>
      </c>
      <c r="J7" s="271"/>
      <c r="K7" s="270"/>
      <c r="L7" s="270" t="s">
        <v>392</v>
      </c>
      <c r="M7" s="272"/>
      <c r="N7" s="281" t="s">
        <v>477</v>
      </c>
    </row>
    <row r="8" spans="1:19" ht="15" customHeight="1" x14ac:dyDescent="0.2">
      <c r="A8" s="438"/>
      <c r="B8" s="173" t="s">
        <v>615</v>
      </c>
      <c r="I8" s="268" t="s">
        <v>393</v>
      </c>
      <c r="J8" s="273"/>
      <c r="K8" s="272"/>
      <c r="L8" s="270" t="s">
        <v>394</v>
      </c>
      <c r="M8" s="272"/>
      <c r="N8" s="282" t="s">
        <v>478</v>
      </c>
    </row>
    <row r="9" spans="1:19" ht="16.5" customHeight="1" x14ac:dyDescent="0.2">
      <c r="A9" s="438" t="s">
        <v>437</v>
      </c>
      <c r="B9" s="585" t="s">
        <v>618</v>
      </c>
      <c r="C9" s="585"/>
      <c r="D9" s="585"/>
      <c r="E9" s="585"/>
      <c r="F9" s="585"/>
      <c r="G9" s="585"/>
      <c r="H9" s="591"/>
      <c r="I9" s="268" t="s">
        <v>395</v>
      </c>
      <c r="J9" s="274"/>
      <c r="K9" s="272"/>
      <c r="L9" s="270" t="s">
        <v>396</v>
      </c>
      <c r="M9" s="272"/>
      <c r="N9" s="283" t="s">
        <v>479</v>
      </c>
    </row>
    <row r="10" spans="1:19" ht="15.95" thickBot="1" x14ac:dyDescent="0.25">
      <c r="A10" s="438" t="s">
        <v>437</v>
      </c>
      <c r="B10" s="312" t="s">
        <v>617</v>
      </c>
      <c r="I10" s="275" t="s">
        <v>397</v>
      </c>
      <c r="J10" s="276"/>
      <c r="K10" s="277"/>
      <c r="L10" s="278" t="s">
        <v>398</v>
      </c>
      <c r="M10" s="277"/>
      <c r="N10" s="284" t="s">
        <v>480</v>
      </c>
    </row>
    <row r="11" spans="1:19" ht="15.95" thickBot="1" x14ac:dyDescent="0.25"/>
    <row r="12" spans="1:19" ht="27" thickBot="1" x14ac:dyDescent="0.25">
      <c r="A12" s="264">
        <v>2.1</v>
      </c>
      <c r="B12" s="582" t="s">
        <v>441</v>
      </c>
      <c r="C12" s="583"/>
      <c r="D12" s="583"/>
      <c r="E12" s="584"/>
      <c r="F12" s="568" t="s">
        <v>404</v>
      </c>
      <c r="G12" s="569"/>
      <c r="H12" s="567" t="s">
        <v>399</v>
      </c>
      <c r="I12" s="568"/>
      <c r="J12" s="569"/>
      <c r="K12" s="567" t="s">
        <v>382</v>
      </c>
      <c r="L12" s="568"/>
      <c r="M12" s="569"/>
      <c r="N12" s="567" t="s">
        <v>383</v>
      </c>
      <c r="O12" s="568"/>
      <c r="P12" s="569"/>
      <c r="S12" s="441" t="s">
        <v>467</v>
      </c>
    </row>
    <row r="13" spans="1:19" ht="49.5" customHeight="1" thickBot="1" x14ac:dyDescent="0.25">
      <c r="B13" s="231" t="s">
        <v>384</v>
      </c>
      <c r="C13" s="234" t="s">
        <v>436</v>
      </c>
      <c r="D13" s="265" t="s">
        <v>135</v>
      </c>
      <c r="E13" s="265" t="s">
        <v>469</v>
      </c>
      <c r="F13" s="210" t="s">
        <v>385</v>
      </c>
      <c r="G13" s="211" t="s">
        <v>386</v>
      </c>
      <c r="H13" s="180" t="s">
        <v>385</v>
      </c>
      <c r="I13" s="181" t="s">
        <v>387</v>
      </c>
      <c r="J13" s="182" t="s">
        <v>388</v>
      </c>
      <c r="K13" s="180" t="s">
        <v>385</v>
      </c>
      <c r="L13" s="181" t="s">
        <v>387</v>
      </c>
      <c r="M13" s="182" t="s">
        <v>388</v>
      </c>
      <c r="N13" s="180" t="s">
        <v>385</v>
      </c>
      <c r="O13" s="181" t="s">
        <v>387</v>
      </c>
      <c r="P13" s="182" t="s">
        <v>388</v>
      </c>
      <c r="S13" s="442">
        <f>SUM(S14:S38)</f>
        <v>0</v>
      </c>
    </row>
    <row r="14" spans="1:19" x14ac:dyDescent="0.2">
      <c r="B14" s="207"/>
      <c r="C14" s="233"/>
      <c r="D14" s="233"/>
      <c r="E14" s="233"/>
      <c r="F14" s="212"/>
      <c r="G14" s="213"/>
      <c r="H14" s="215">
        <f>($F14+1)</f>
        <v>1</v>
      </c>
      <c r="I14" s="216">
        <f>IF($H14&gt;59, "0", $G14)</f>
        <v>0</v>
      </c>
      <c r="J14" s="183">
        <f t="shared" ref="J14:J38" si="0">I14</f>
        <v>0</v>
      </c>
      <c r="K14" s="215">
        <f>$F14+2</f>
        <v>2</v>
      </c>
      <c r="L14" s="216">
        <f>IF($K14&gt;59, "0", IF($J14 &gt;0, $J14, IF($J14=0, $I14)))</f>
        <v>0</v>
      </c>
      <c r="M14" s="183">
        <f t="shared" ref="M14:M38" si="1">L14</f>
        <v>0</v>
      </c>
      <c r="N14" s="215">
        <f>$F14+5</f>
        <v>5</v>
      </c>
      <c r="O14" s="216">
        <f>IF($N14&gt;59, "0", IF($M14 &gt;0, $M14, IF($M14=0, $L14)))</f>
        <v>0</v>
      </c>
      <c r="P14" s="183">
        <f t="shared" ref="P14:P38" si="2">O14</f>
        <v>0</v>
      </c>
      <c r="S14" s="334">
        <v>0</v>
      </c>
    </row>
    <row r="15" spans="1:19" x14ac:dyDescent="0.2">
      <c r="B15" s="208"/>
      <c r="C15" s="233"/>
      <c r="D15" s="233"/>
      <c r="E15" s="233"/>
      <c r="F15" s="184"/>
      <c r="G15" s="185"/>
      <c r="H15" s="205">
        <f t="shared" ref="H15:H38" si="3">($F15+1)</f>
        <v>1</v>
      </c>
      <c r="I15" s="206">
        <f t="shared" ref="I15:I38" si="4">IF($H15&gt;59, "0", $G15)</f>
        <v>0</v>
      </c>
      <c r="J15" s="183">
        <f t="shared" si="0"/>
        <v>0</v>
      </c>
      <c r="K15" s="205">
        <f t="shared" ref="K15:K38" si="5">$F15+2</f>
        <v>2</v>
      </c>
      <c r="L15" s="206">
        <f t="shared" ref="L15:L38" si="6">IF($K15&gt;59, "0", IF($J15 &gt;0, $J15, IF($J15=0, $I15)))</f>
        <v>0</v>
      </c>
      <c r="M15" s="183">
        <f t="shared" si="1"/>
        <v>0</v>
      </c>
      <c r="N15" s="205">
        <f t="shared" ref="N15:N38" si="7">$F15+5</f>
        <v>5</v>
      </c>
      <c r="O15" s="206">
        <f t="shared" ref="O15:O38" si="8">IF($N15&gt;59, "0", IF($M15 &gt;0, $M15, IF($M15=0, $L15)))</f>
        <v>0</v>
      </c>
      <c r="P15" s="183">
        <f t="shared" si="2"/>
        <v>0</v>
      </c>
      <c r="S15" s="334">
        <v>0</v>
      </c>
    </row>
    <row r="16" spans="1:19" x14ac:dyDescent="0.2">
      <c r="B16" s="208"/>
      <c r="C16" s="233"/>
      <c r="D16" s="233"/>
      <c r="E16" s="233"/>
      <c r="F16" s="184"/>
      <c r="G16" s="185"/>
      <c r="H16" s="205">
        <f t="shared" si="3"/>
        <v>1</v>
      </c>
      <c r="I16" s="206">
        <f t="shared" si="4"/>
        <v>0</v>
      </c>
      <c r="J16" s="183">
        <f t="shared" si="0"/>
        <v>0</v>
      </c>
      <c r="K16" s="205">
        <f t="shared" si="5"/>
        <v>2</v>
      </c>
      <c r="L16" s="206">
        <f t="shared" si="6"/>
        <v>0</v>
      </c>
      <c r="M16" s="183">
        <f t="shared" si="1"/>
        <v>0</v>
      </c>
      <c r="N16" s="205">
        <f t="shared" si="7"/>
        <v>5</v>
      </c>
      <c r="O16" s="206">
        <f t="shared" si="8"/>
        <v>0</v>
      </c>
      <c r="P16" s="183">
        <f t="shared" si="2"/>
        <v>0</v>
      </c>
      <c r="S16" s="334">
        <v>0</v>
      </c>
    </row>
    <row r="17" spans="2:19" x14ac:dyDescent="0.2">
      <c r="B17" s="208"/>
      <c r="C17" s="233"/>
      <c r="D17" s="233"/>
      <c r="E17" s="233"/>
      <c r="F17" s="184"/>
      <c r="G17" s="185"/>
      <c r="H17" s="205">
        <f t="shared" si="3"/>
        <v>1</v>
      </c>
      <c r="I17" s="206">
        <f t="shared" si="4"/>
        <v>0</v>
      </c>
      <c r="J17" s="183">
        <f t="shared" si="0"/>
        <v>0</v>
      </c>
      <c r="K17" s="205">
        <f t="shared" si="5"/>
        <v>2</v>
      </c>
      <c r="L17" s="206">
        <f t="shared" si="6"/>
        <v>0</v>
      </c>
      <c r="M17" s="183">
        <f t="shared" si="1"/>
        <v>0</v>
      </c>
      <c r="N17" s="205">
        <f t="shared" si="7"/>
        <v>5</v>
      </c>
      <c r="O17" s="206">
        <f t="shared" si="8"/>
        <v>0</v>
      </c>
      <c r="P17" s="183">
        <f t="shared" si="2"/>
        <v>0</v>
      </c>
      <c r="S17" s="334">
        <v>0</v>
      </c>
    </row>
    <row r="18" spans="2:19" x14ac:dyDescent="0.2">
      <c r="B18" s="208"/>
      <c r="C18" s="233"/>
      <c r="D18" s="233"/>
      <c r="E18" s="233"/>
      <c r="F18" s="184"/>
      <c r="G18" s="185"/>
      <c r="H18" s="205">
        <f t="shared" si="3"/>
        <v>1</v>
      </c>
      <c r="I18" s="206">
        <f t="shared" si="4"/>
        <v>0</v>
      </c>
      <c r="J18" s="183">
        <f t="shared" si="0"/>
        <v>0</v>
      </c>
      <c r="K18" s="205">
        <f t="shared" si="5"/>
        <v>2</v>
      </c>
      <c r="L18" s="206">
        <f t="shared" si="6"/>
        <v>0</v>
      </c>
      <c r="M18" s="183">
        <f t="shared" si="1"/>
        <v>0</v>
      </c>
      <c r="N18" s="205">
        <f t="shared" si="7"/>
        <v>5</v>
      </c>
      <c r="O18" s="206">
        <f t="shared" si="8"/>
        <v>0</v>
      </c>
      <c r="P18" s="183">
        <f t="shared" si="2"/>
        <v>0</v>
      </c>
      <c r="S18" s="334">
        <v>0</v>
      </c>
    </row>
    <row r="19" spans="2:19" x14ac:dyDescent="0.2">
      <c r="B19" s="208"/>
      <c r="C19" s="233"/>
      <c r="D19" s="233"/>
      <c r="E19" s="233"/>
      <c r="F19" s="184"/>
      <c r="G19" s="185"/>
      <c r="H19" s="205">
        <f t="shared" si="3"/>
        <v>1</v>
      </c>
      <c r="I19" s="206">
        <f t="shared" si="4"/>
        <v>0</v>
      </c>
      <c r="J19" s="183">
        <f t="shared" si="0"/>
        <v>0</v>
      </c>
      <c r="K19" s="205">
        <f t="shared" si="5"/>
        <v>2</v>
      </c>
      <c r="L19" s="206">
        <f t="shared" si="6"/>
        <v>0</v>
      </c>
      <c r="M19" s="183">
        <f t="shared" si="1"/>
        <v>0</v>
      </c>
      <c r="N19" s="205">
        <f t="shared" si="7"/>
        <v>5</v>
      </c>
      <c r="O19" s="206">
        <f t="shared" si="8"/>
        <v>0</v>
      </c>
      <c r="P19" s="183">
        <f t="shared" si="2"/>
        <v>0</v>
      </c>
      <c r="S19" s="334">
        <v>0</v>
      </c>
    </row>
    <row r="20" spans="2:19" x14ac:dyDescent="0.2">
      <c r="B20" s="208"/>
      <c r="C20" s="233"/>
      <c r="D20" s="233"/>
      <c r="E20" s="233"/>
      <c r="F20" s="184"/>
      <c r="G20" s="185"/>
      <c r="H20" s="205">
        <f t="shared" si="3"/>
        <v>1</v>
      </c>
      <c r="I20" s="206">
        <f t="shared" si="4"/>
        <v>0</v>
      </c>
      <c r="J20" s="183">
        <f t="shared" si="0"/>
        <v>0</v>
      </c>
      <c r="K20" s="205">
        <f t="shared" si="5"/>
        <v>2</v>
      </c>
      <c r="L20" s="206">
        <f t="shared" si="6"/>
        <v>0</v>
      </c>
      <c r="M20" s="183">
        <f t="shared" si="1"/>
        <v>0</v>
      </c>
      <c r="N20" s="205">
        <f t="shared" si="7"/>
        <v>5</v>
      </c>
      <c r="O20" s="206">
        <f t="shared" si="8"/>
        <v>0</v>
      </c>
      <c r="P20" s="183">
        <f t="shared" si="2"/>
        <v>0</v>
      </c>
      <c r="S20" s="334">
        <v>0</v>
      </c>
    </row>
    <row r="21" spans="2:19" x14ac:dyDescent="0.2">
      <c r="B21" s="208"/>
      <c r="C21" s="233"/>
      <c r="D21" s="233"/>
      <c r="E21" s="233"/>
      <c r="F21" s="184"/>
      <c r="G21" s="185"/>
      <c r="H21" s="205">
        <f t="shared" si="3"/>
        <v>1</v>
      </c>
      <c r="I21" s="206">
        <f t="shared" si="4"/>
        <v>0</v>
      </c>
      <c r="J21" s="183">
        <f t="shared" si="0"/>
        <v>0</v>
      </c>
      <c r="K21" s="205">
        <f t="shared" si="5"/>
        <v>2</v>
      </c>
      <c r="L21" s="206">
        <f t="shared" si="6"/>
        <v>0</v>
      </c>
      <c r="M21" s="183">
        <f t="shared" si="1"/>
        <v>0</v>
      </c>
      <c r="N21" s="205">
        <f t="shared" si="7"/>
        <v>5</v>
      </c>
      <c r="O21" s="206">
        <f t="shared" si="8"/>
        <v>0</v>
      </c>
      <c r="P21" s="183">
        <f t="shared" si="2"/>
        <v>0</v>
      </c>
      <c r="S21" s="334">
        <v>0</v>
      </c>
    </row>
    <row r="22" spans="2:19" x14ac:dyDescent="0.2">
      <c r="B22" s="208"/>
      <c r="C22" s="233"/>
      <c r="D22" s="233"/>
      <c r="E22" s="233"/>
      <c r="F22" s="184"/>
      <c r="G22" s="185"/>
      <c r="H22" s="205">
        <f t="shared" si="3"/>
        <v>1</v>
      </c>
      <c r="I22" s="206">
        <f t="shared" si="4"/>
        <v>0</v>
      </c>
      <c r="J22" s="183">
        <f t="shared" si="0"/>
        <v>0</v>
      </c>
      <c r="K22" s="205">
        <f t="shared" si="5"/>
        <v>2</v>
      </c>
      <c r="L22" s="206">
        <f t="shared" si="6"/>
        <v>0</v>
      </c>
      <c r="M22" s="183">
        <f t="shared" si="1"/>
        <v>0</v>
      </c>
      <c r="N22" s="205">
        <f t="shared" si="7"/>
        <v>5</v>
      </c>
      <c r="O22" s="206">
        <f t="shared" si="8"/>
        <v>0</v>
      </c>
      <c r="P22" s="183">
        <f t="shared" si="2"/>
        <v>0</v>
      </c>
      <c r="S22" s="334">
        <v>0</v>
      </c>
    </row>
    <row r="23" spans="2:19" x14ac:dyDescent="0.2">
      <c r="B23" s="208"/>
      <c r="C23" s="233"/>
      <c r="D23" s="233"/>
      <c r="E23" s="233"/>
      <c r="F23" s="184"/>
      <c r="G23" s="185"/>
      <c r="H23" s="205">
        <f t="shared" si="3"/>
        <v>1</v>
      </c>
      <c r="I23" s="206">
        <f t="shared" si="4"/>
        <v>0</v>
      </c>
      <c r="J23" s="183">
        <f t="shared" si="0"/>
        <v>0</v>
      </c>
      <c r="K23" s="205">
        <f t="shared" si="5"/>
        <v>2</v>
      </c>
      <c r="L23" s="206">
        <f t="shared" si="6"/>
        <v>0</v>
      </c>
      <c r="M23" s="183">
        <f t="shared" si="1"/>
        <v>0</v>
      </c>
      <c r="N23" s="205">
        <f t="shared" si="7"/>
        <v>5</v>
      </c>
      <c r="O23" s="206">
        <f t="shared" si="8"/>
        <v>0</v>
      </c>
      <c r="P23" s="183">
        <f t="shared" si="2"/>
        <v>0</v>
      </c>
      <c r="S23" s="334">
        <v>0</v>
      </c>
    </row>
    <row r="24" spans="2:19" x14ac:dyDescent="0.2">
      <c r="B24" s="208"/>
      <c r="C24" s="233"/>
      <c r="D24" s="233"/>
      <c r="E24" s="233"/>
      <c r="F24" s="184"/>
      <c r="G24" s="185"/>
      <c r="H24" s="205">
        <f t="shared" si="3"/>
        <v>1</v>
      </c>
      <c r="I24" s="206">
        <f t="shared" si="4"/>
        <v>0</v>
      </c>
      <c r="J24" s="183">
        <f t="shared" si="0"/>
        <v>0</v>
      </c>
      <c r="K24" s="205">
        <f t="shared" si="5"/>
        <v>2</v>
      </c>
      <c r="L24" s="206">
        <f t="shared" si="6"/>
        <v>0</v>
      </c>
      <c r="M24" s="183">
        <f t="shared" si="1"/>
        <v>0</v>
      </c>
      <c r="N24" s="205">
        <f t="shared" si="7"/>
        <v>5</v>
      </c>
      <c r="O24" s="206">
        <f t="shared" si="8"/>
        <v>0</v>
      </c>
      <c r="P24" s="183">
        <f t="shared" si="2"/>
        <v>0</v>
      </c>
      <c r="S24" s="334">
        <v>0</v>
      </c>
    </row>
    <row r="25" spans="2:19" x14ac:dyDescent="0.2">
      <c r="B25" s="208"/>
      <c r="C25" s="233"/>
      <c r="D25" s="233"/>
      <c r="E25" s="233"/>
      <c r="F25" s="184"/>
      <c r="G25" s="185"/>
      <c r="H25" s="205">
        <f t="shared" si="3"/>
        <v>1</v>
      </c>
      <c r="I25" s="206">
        <f t="shared" si="4"/>
        <v>0</v>
      </c>
      <c r="J25" s="183">
        <f t="shared" si="0"/>
        <v>0</v>
      </c>
      <c r="K25" s="205">
        <f t="shared" si="5"/>
        <v>2</v>
      </c>
      <c r="L25" s="206">
        <f t="shared" si="6"/>
        <v>0</v>
      </c>
      <c r="M25" s="183">
        <f t="shared" si="1"/>
        <v>0</v>
      </c>
      <c r="N25" s="205">
        <f t="shared" si="7"/>
        <v>5</v>
      </c>
      <c r="O25" s="206">
        <f t="shared" si="8"/>
        <v>0</v>
      </c>
      <c r="P25" s="183">
        <f t="shared" si="2"/>
        <v>0</v>
      </c>
      <c r="S25" s="334">
        <v>0</v>
      </c>
    </row>
    <row r="26" spans="2:19" x14ac:dyDescent="0.2">
      <c r="B26" s="208"/>
      <c r="C26" s="233"/>
      <c r="D26" s="233"/>
      <c r="E26" s="233"/>
      <c r="F26" s="184"/>
      <c r="G26" s="185"/>
      <c r="H26" s="205">
        <f t="shared" si="3"/>
        <v>1</v>
      </c>
      <c r="I26" s="206">
        <f t="shared" si="4"/>
        <v>0</v>
      </c>
      <c r="J26" s="183">
        <f t="shared" si="0"/>
        <v>0</v>
      </c>
      <c r="K26" s="205">
        <f t="shared" si="5"/>
        <v>2</v>
      </c>
      <c r="L26" s="206">
        <f t="shared" si="6"/>
        <v>0</v>
      </c>
      <c r="M26" s="183">
        <f t="shared" si="1"/>
        <v>0</v>
      </c>
      <c r="N26" s="205">
        <f t="shared" si="7"/>
        <v>5</v>
      </c>
      <c r="O26" s="206">
        <f t="shared" si="8"/>
        <v>0</v>
      </c>
      <c r="P26" s="183">
        <f t="shared" si="2"/>
        <v>0</v>
      </c>
      <c r="S26" s="334">
        <v>0</v>
      </c>
    </row>
    <row r="27" spans="2:19" x14ac:dyDescent="0.2">
      <c r="B27" s="208"/>
      <c r="C27" s="233"/>
      <c r="D27" s="233"/>
      <c r="E27" s="233"/>
      <c r="F27" s="184"/>
      <c r="G27" s="185"/>
      <c r="H27" s="205">
        <f t="shared" si="3"/>
        <v>1</v>
      </c>
      <c r="I27" s="206">
        <f t="shared" si="4"/>
        <v>0</v>
      </c>
      <c r="J27" s="183">
        <f t="shared" si="0"/>
        <v>0</v>
      </c>
      <c r="K27" s="205">
        <f t="shared" si="5"/>
        <v>2</v>
      </c>
      <c r="L27" s="206">
        <f t="shared" si="6"/>
        <v>0</v>
      </c>
      <c r="M27" s="183">
        <f t="shared" si="1"/>
        <v>0</v>
      </c>
      <c r="N27" s="205">
        <f t="shared" si="7"/>
        <v>5</v>
      </c>
      <c r="O27" s="206">
        <f t="shared" si="8"/>
        <v>0</v>
      </c>
      <c r="P27" s="183">
        <f t="shared" si="2"/>
        <v>0</v>
      </c>
      <c r="S27" s="334">
        <v>0</v>
      </c>
    </row>
    <row r="28" spans="2:19" x14ac:dyDescent="0.2">
      <c r="B28" s="208"/>
      <c r="C28" s="233"/>
      <c r="D28" s="233"/>
      <c r="E28" s="233"/>
      <c r="F28" s="184"/>
      <c r="G28" s="185"/>
      <c r="H28" s="205">
        <f t="shared" si="3"/>
        <v>1</v>
      </c>
      <c r="I28" s="206">
        <f t="shared" si="4"/>
        <v>0</v>
      </c>
      <c r="J28" s="183">
        <f t="shared" si="0"/>
        <v>0</v>
      </c>
      <c r="K28" s="205">
        <f t="shared" si="5"/>
        <v>2</v>
      </c>
      <c r="L28" s="206">
        <f t="shared" si="6"/>
        <v>0</v>
      </c>
      <c r="M28" s="183">
        <f t="shared" si="1"/>
        <v>0</v>
      </c>
      <c r="N28" s="205">
        <f t="shared" si="7"/>
        <v>5</v>
      </c>
      <c r="O28" s="206">
        <f t="shared" si="8"/>
        <v>0</v>
      </c>
      <c r="P28" s="183">
        <f t="shared" si="2"/>
        <v>0</v>
      </c>
      <c r="S28" s="334">
        <v>0</v>
      </c>
    </row>
    <row r="29" spans="2:19" x14ac:dyDescent="0.2">
      <c r="B29" s="208"/>
      <c r="C29" s="233"/>
      <c r="D29" s="233"/>
      <c r="E29" s="233"/>
      <c r="F29" s="184"/>
      <c r="G29" s="185"/>
      <c r="H29" s="205">
        <f t="shared" si="3"/>
        <v>1</v>
      </c>
      <c r="I29" s="206">
        <f t="shared" si="4"/>
        <v>0</v>
      </c>
      <c r="J29" s="183">
        <f t="shared" si="0"/>
        <v>0</v>
      </c>
      <c r="K29" s="205">
        <f t="shared" si="5"/>
        <v>2</v>
      </c>
      <c r="L29" s="206">
        <f t="shared" si="6"/>
        <v>0</v>
      </c>
      <c r="M29" s="183">
        <f t="shared" si="1"/>
        <v>0</v>
      </c>
      <c r="N29" s="205">
        <f t="shared" si="7"/>
        <v>5</v>
      </c>
      <c r="O29" s="206">
        <f t="shared" si="8"/>
        <v>0</v>
      </c>
      <c r="P29" s="183">
        <f t="shared" si="2"/>
        <v>0</v>
      </c>
      <c r="S29" s="334">
        <v>0</v>
      </c>
    </row>
    <row r="30" spans="2:19" x14ac:dyDescent="0.2">
      <c r="B30" s="208"/>
      <c r="C30" s="233"/>
      <c r="D30" s="233"/>
      <c r="E30" s="233"/>
      <c r="F30" s="184"/>
      <c r="G30" s="185"/>
      <c r="H30" s="205">
        <f t="shared" si="3"/>
        <v>1</v>
      </c>
      <c r="I30" s="206">
        <f t="shared" si="4"/>
        <v>0</v>
      </c>
      <c r="J30" s="183">
        <f t="shared" si="0"/>
        <v>0</v>
      </c>
      <c r="K30" s="205">
        <f t="shared" si="5"/>
        <v>2</v>
      </c>
      <c r="L30" s="206">
        <f t="shared" si="6"/>
        <v>0</v>
      </c>
      <c r="M30" s="183">
        <f t="shared" si="1"/>
        <v>0</v>
      </c>
      <c r="N30" s="205">
        <f t="shared" si="7"/>
        <v>5</v>
      </c>
      <c r="O30" s="206">
        <f t="shared" si="8"/>
        <v>0</v>
      </c>
      <c r="P30" s="183">
        <f t="shared" si="2"/>
        <v>0</v>
      </c>
      <c r="S30" s="334">
        <v>0</v>
      </c>
    </row>
    <row r="31" spans="2:19" x14ac:dyDescent="0.2">
      <c r="B31" s="208"/>
      <c r="C31" s="233"/>
      <c r="D31" s="233"/>
      <c r="E31" s="233"/>
      <c r="F31" s="184"/>
      <c r="G31" s="185"/>
      <c r="H31" s="205">
        <f t="shared" si="3"/>
        <v>1</v>
      </c>
      <c r="I31" s="206">
        <f t="shared" si="4"/>
        <v>0</v>
      </c>
      <c r="J31" s="183">
        <f t="shared" si="0"/>
        <v>0</v>
      </c>
      <c r="K31" s="205">
        <f t="shared" si="5"/>
        <v>2</v>
      </c>
      <c r="L31" s="206">
        <f t="shared" si="6"/>
        <v>0</v>
      </c>
      <c r="M31" s="183">
        <f t="shared" si="1"/>
        <v>0</v>
      </c>
      <c r="N31" s="205">
        <f t="shared" si="7"/>
        <v>5</v>
      </c>
      <c r="O31" s="206">
        <f t="shared" si="8"/>
        <v>0</v>
      </c>
      <c r="P31" s="183">
        <f t="shared" si="2"/>
        <v>0</v>
      </c>
      <c r="S31" s="334">
        <v>0</v>
      </c>
    </row>
    <row r="32" spans="2:19" x14ac:dyDescent="0.2">
      <c r="B32" s="208"/>
      <c r="C32" s="233"/>
      <c r="D32" s="233"/>
      <c r="E32" s="233"/>
      <c r="F32" s="184"/>
      <c r="G32" s="185"/>
      <c r="H32" s="205">
        <f t="shared" si="3"/>
        <v>1</v>
      </c>
      <c r="I32" s="206">
        <f t="shared" si="4"/>
        <v>0</v>
      </c>
      <c r="J32" s="183">
        <f t="shared" si="0"/>
        <v>0</v>
      </c>
      <c r="K32" s="205">
        <f t="shared" si="5"/>
        <v>2</v>
      </c>
      <c r="L32" s="206">
        <f t="shared" si="6"/>
        <v>0</v>
      </c>
      <c r="M32" s="183">
        <f t="shared" si="1"/>
        <v>0</v>
      </c>
      <c r="N32" s="205">
        <f t="shared" si="7"/>
        <v>5</v>
      </c>
      <c r="O32" s="206">
        <f t="shared" si="8"/>
        <v>0</v>
      </c>
      <c r="P32" s="183">
        <f t="shared" si="2"/>
        <v>0</v>
      </c>
      <c r="S32" s="334">
        <v>0</v>
      </c>
    </row>
    <row r="33" spans="1:19" x14ac:dyDescent="0.2">
      <c r="B33" s="208"/>
      <c r="C33" s="233"/>
      <c r="D33" s="233"/>
      <c r="E33" s="233"/>
      <c r="F33" s="184"/>
      <c r="G33" s="185"/>
      <c r="H33" s="205">
        <f t="shared" si="3"/>
        <v>1</v>
      </c>
      <c r="I33" s="206">
        <f t="shared" si="4"/>
        <v>0</v>
      </c>
      <c r="J33" s="183">
        <f t="shared" si="0"/>
        <v>0</v>
      </c>
      <c r="K33" s="205">
        <f t="shared" si="5"/>
        <v>2</v>
      </c>
      <c r="L33" s="206">
        <f t="shared" si="6"/>
        <v>0</v>
      </c>
      <c r="M33" s="183">
        <f t="shared" si="1"/>
        <v>0</v>
      </c>
      <c r="N33" s="205">
        <f t="shared" si="7"/>
        <v>5</v>
      </c>
      <c r="O33" s="206">
        <f t="shared" si="8"/>
        <v>0</v>
      </c>
      <c r="P33" s="183">
        <f t="shared" si="2"/>
        <v>0</v>
      </c>
      <c r="S33" s="334">
        <v>0</v>
      </c>
    </row>
    <row r="34" spans="1:19" x14ac:dyDescent="0.2">
      <c r="B34" s="208"/>
      <c r="C34" s="233"/>
      <c r="D34" s="233"/>
      <c r="E34" s="233"/>
      <c r="F34" s="184"/>
      <c r="G34" s="185"/>
      <c r="H34" s="205">
        <f t="shared" si="3"/>
        <v>1</v>
      </c>
      <c r="I34" s="206">
        <f t="shared" si="4"/>
        <v>0</v>
      </c>
      <c r="J34" s="183">
        <f t="shared" si="0"/>
        <v>0</v>
      </c>
      <c r="K34" s="205">
        <f t="shared" si="5"/>
        <v>2</v>
      </c>
      <c r="L34" s="206">
        <f t="shared" si="6"/>
        <v>0</v>
      </c>
      <c r="M34" s="183">
        <f t="shared" si="1"/>
        <v>0</v>
      </c>
      <c r="N34" s="205">
        <f t="shared" si="7"/>
        <v>5</v>
      </c>
      <c r="O34" s="206">
        <f t="shared" si="8"/>
        <v>0</v>
      </c>
      <c r="P34" s="183">
        <f t="shared" si="2"/>
        <v>0</v>
      </c>
      <c r="S34" s="334">
        <v>0</v>
      </c>
    </row>
    <row r="35" spans="1:19" x14ac:dyDescent="0.2">
      <c r="B35" s="208"/>
      <c r="C35" s="233"/>
      <c r="D35" s="233"/>
      <c r="E35" s="233"/>
      <c r="F35" s="184"/>
      <c r="G35" s="185"/>
      <c r="H35" s="205">
        <f t="shared" si="3"/>
        <v>1</v>
      </c>
      <c r="I35" s="206">
        <f t="shared" si="4"/>
        <v>0</v>
      </c>
      <c r="J35" s="183">
        <f t="shared" si="0"/>
        <v>0</v>
      </c>
      <c r="K35" s="205">
        <f t="shared" si="5"/>
        <v>2</v>
      </c>
      <c r="L35" s="206">
        <f t="shared" si="6"/>
        <v>0</v>
      </c>
      <c r="M35" s="183">
        <f t="shared" si="1"/>
        <v>0</v>
      </c>
      <c r="N35" s="205">
        <f t="shared" si="7"/>
        <v>5</v>
      </c>
      <c r="O35" s="206">
        <f t="shared" si="8"/>
        <v>0</v>
      </c>
      <c r="P35" s="183">
        <f t="shared" si="2"/>
        <v>0</v>
      </c>
      <c r="S35" s="334">
        <v>0</v>
      </c>
    </row>
    <row r="36" spans="1:19" x14ac:dyDescent="0.2">
      <c r="B36" s="208"/>
      <c r="C36" s="233"/>
      <c r="D36" s="233"/>
      <c r="E36" s="233"/>
      <c r="F36" s="184"/>
      <c r="G36" s="185"/>
      <c r="H36" s="205">
        <f t="shared" si="3"/>
        <v>1</v>
      </c>
      <c r="I36" s="206">
        <f t="shared" si="4"/>
        <v>0</v>
      </c>
      <c r="J36" s="183">
        <f t="shared" si="0"/>
        <v>0</v>
      </c>
      <c r="K36" s="205">
        <f t="shared" si="5"/>
        <v>2</v>
      </c>
      <c r="L36" s="206">
        <f t="shared" si="6"/>
        <v>0</v>
      </c>
      <c r="M36" s="183">
        <f t="shared" si="1"/>
        <v>0</v>
      </c>
      <c r="N36" s="205">
        <f t="shared" si="7"/>
        <v>5</v>
      </c>
      <c r="O36" s="206">
        <f t="shared" si="8"/>
        <v>0</v>
      </c>
      <c r="P36" s="183">
        <f t="shared" si="2"/>
        <v>0</v>
      </c>
      <c r="S36" s="334">
        <v>0</v>
      </c>
    </row>
    <row r="37" spans="1:19" x14ac:dyDescent="0.2">
      <c r="B37" s="208"/>
      <c r="C37" s="233"/>
      <c r="D37" s="233"/>
      <c r="E37" s="233"/>
      <c r="F37" s="184"/>
      <c r="G37" s="185"/>
      <c r="H37" s="205">
        <f t="shared" si="3"/>
        <v>1</v>
      </c>
      <c r="I37" s="206">
        <f t="shared" si="4"/>
        <v>0</v>
      </c>
      <c r="J37" s="183">
        <f t="shared" si="0"/>
        <v>0</v>
      </c>
      <c r="K37" s="205">
        <f t="shared" si="5"/>
        <v>2</v>
      </c>
      <c r="L37" s="206">
        <f t="shared" si="6"/>
        <v>0</v>
      </c>
      <c r="M37" s="183">
        <f t="shared" si="1"/>
        <v>0</v>
      </c>
      <c r="N37" s="205">
        <f t="shared" si="7"/>
        <v>5</v>
      </c>
      <c r="O37" s="206">
        <f t="shared" si="8"/>
        <v>0</v>
      </c>
      <c r="P37" s="183">
        <f t="shared" si="2"/>
        <v>0</v>
      </c>
      <c r="S37" s="334">
        <v>0</v>
      </c>
    </row>
    <row r="38" spans="1:19" ht="15.95" thickBot="1" x14ac:dyDescent="0.25">
      <c r="B38" s="209"/>
      <c r="C38" s="233"/>
      <c r="D38" s="233"/>
      <c r="E38" s="233"/>
      <c r="F38" s="186"/>
      <c r="G38" s="187"/>
      <c r="H38" s="205">
        <f t="shared" si="3"/>
        <v>1</v>
      </c>
      <c r="I38" s="206">
        <f t="shared" si="4"/>
        <v>0</v>
      </c>
      <c r="J38" s="183">
        <f t="shared" si="0"/>
        <v>0</v>
      </c>
      <c r="K38" s="205">
        <f t="shared" si="5"/>
        <v>2</v>
      </c>
      <c r="L38" s="206">
        <f t="shared" si="6"/>
        <v>0</v>
      </c>
      <c r="M38" s="183">
        <f t="shared" si="1"/>
        <v>0</v>
      </c>
      <c r="N38" s="205">
        <f t="shared" si="7"/>
        <v>5</v>
      </c>
      <c r="O38" s="206">
        <f t="shared" si="8"/>
        <v>0</v>
      </c>
      <c r="P38" s="183">
        <f t="shared" si="2"/>
        <v>0</v>
      </c>
      <c r="S38" s="443">
        <v>0</v>
      </c>
    </row>
    <row r="39" spans="1:19" x14ac:dyDescent="0.2">
      <c r="A39" s="174" t="s">
        <v>313</v>
      </c>
      <c r="B39" s="570" t="s">
        <v>421</v>
      </c>
      <c r="C39" s="571"/>
      <c r="D39" s="571"/>
      <c r="E39" s="572"/>
      <c r="F39" s="188"/>
      <c r="G39" s="189">
        <f>SUM(G14:G38)</f>
        <v>0</v>
      </c>
      <c r="H39" s="190"/>
      <c r="I39" s="191">
        <f>SUM(I14:I38)</f>
        <v>0</v>
      </c>
      <c r="J39" s="189">
        <f>SUM(J14:J38)</f>
        <v>0</v>
      </c>
      <c r="K39" s="190"/>
      <c r="L39" s="191">
        <f>SUM(L14:L38)</f>
        <v>0</v>
      </c>
      <c r="M39" s="189">
        <f>SUM(M14:M38)</f>
        <v>0</v>
      </c>
      <c r="N39" s="190"/>
      <c r="O39" s="191">
        <f>SUM(O14:O38)</f>
        <v>0</v>
      </c>
      <c r="P39" s="189">
        <f>SUM(P14:P38)</f>
        <v>0</v>
      </c>
    </row>
    <row r="40" spans="1:19" x14ac:dyDescent="0.2">
      <c r="A40" s="174" t="s">
        <v>314</v>
      </c>
      <c r="B40" s="573" t="s">
        <v>419</v>
      </c>
      <c r="C40" s="574"/>
      <c r="D40" s="574"/>
      <c r="E40" s="575"/>
      <c r="F40" s="192"/>
      <c r="G40" s="193"/>
      <c r="H40" s="194"/>
      <c r="I40" s="176">
        <f>G39-I39</f>
        <v>0</v>
      </c>
      <c r="J40" s="193">
        <f>G39-J39</f>
        <v>0</v>
      </c>
      <c r="K40" s="194"/>
      <c r="L40" s="176">
        <f>G39-L39</f>
        <v>0</v>
      </c>
      <c r="M40" s="193">
        <f>G39-M39</f>
        <v>0</v>
      </c>
      <c r="N40" s="194"/>
      <c r="O40" s="176">
        <f>G39-O39</f>
        <v>0</v>
      </c>
      <c r="P40" s="193">
        <f>G39-P39</f>
        <v>0</v>
      </c>
    </row>
    <row r="41" spans="1:19" ht="15.95" thickBot="1" x14ac:dyDescent="0.25">
      <c r="A41" s="174" t="s">
        <v>315</v>
      </c>
      <c r="B41" s="576" t="s">
        <v>420</v>
      </c>
      <c r="C41" s="577"/>
      <c r="D41" s="577"/>
      <c r="E41" s="578"/>
      <c r="F41" s="195"/>
      <c r="G41" s="214"/>
      <c r="H41" s="217"/>
      <c r="I41" s="218" t="str">
        <f>IFERROR(IF($G$39=0,"0.00%",IF($G$39&gt;0,I40/G39)),0)</f>
        <v>0.00%</v>
      </c>
      <c r="J41" s="218" t="str">
        <f>IFERROR(IF($G$39=0,"0.00%",IF($G$39&gt;0,J40/G39)),0)</f>
        <v>0.00%</v>
      </c>
      <c r="K41" s="198"/>
      <c r="L41" s="218" t="str">
        <f>IFERROR(IF($G$39=0,"0.00%",IF($G$39&gt;0,L40/G39)),0)</f>
        <v>0.00%</v>
      </c>
      <c r="M41" s="197" t="str">
        <f>IFERROR(IF($G$39=0,"0.00%",IF($G$39&gt;0,M40/G39)),0)</f>
        <v>0.00%</v>
      </c>
      <c r="N41" s="198"/>
      <c r="O41" s="218" t="str">
        <f>IFERROR(IF($G$39=0,"0.00%",IF($G$39&gt;0,O40/G39)),0)</f>
        <v>0.00%</v>
      </c>
      <c r="P41" s="197" t="str">
        <f>IFERROR(IF($G$39=0,"0.00%",IF($G$39&gt;0,P40/G39)),0)</f>
        <v>0.00%</v>
      </c>
    </row>
    <row r="42" spans="1:19" x14ac:dyDescent="0.2">
      <c r="H42" s="196"/>
    </row>
    <row r="43" spans="1:19" ht="15.95" thickBot="1" x14ac:dyDescent="0.25">
      <c r="F43" s="173" t="s">
        <v>536</v>
      </c>
      <c r="H43" s="196"/>
    </row>
    <row r="44" spans="1:19" ht="27" thickBot="1" x14ac:dyDescent="0.25">
      <c r="A44" s="264" t="s">
        <v>259</v>
      </c>
      <c r="B44" s="582" t="s">
        <v>448</v>
      </c>
      <c r="C44" s="583"/>
      <c r="D44" s="583"/>
      <c r="E44" s="584"/>
      <c r="F44" s="568" t="s">
        <v>404</v>
      </c>
      <c r="G44" s="569"/>
      <c r="H44" s="567" t="s">
        <v>399</v>
      </c>
      <c r="I44" s="568"/>
      <c r="J44" s="569"/>
      <c r="K44" s="567" t="s">
        <v>382</v>
      </c>
      <c r="L44" s="568"/>
      <c r="M44" s="569"/>
      <c r="N44" s="567" t="s">
        <v>383</v>
      </c>
      <c r="O44" s="568"/>
      <c r="P44" s="569"/>
    </row>
    <row r="45" spans="1:19" ht="47.25" customHeight="1" thickBot="1" x14ac:dyDescent="0.25">
      <c r="B45" s="231" t="s">
        <v>384</v>
      </c>
      <c r="C45" s="234" t="s">
        <v>436</v>
      </c>
      <c r="D45" s="265" t="s">
        <v>135</v>
      </c>
      <c r="E45" s="265" t="s">
        <v>469</v>
      </c>
      <c r="F45" s="210" t="s">
        <v>385</v>
      </c>
      <c r="G45" s="211" t="s">
        <v>386</v>
      </c>
      <c r="H45" s="180" t="s">
        <v>385</v>
      </c>
      <c r="I45" s="181" t="s">
        <v>387</v>
      </c>
      <c r="J45" s="182" t="s">
        <v>388</v>
      </c>
      <c r="K45" s="180" t="s">
        <v>385</v>
      </c>
      <c r="L45" s="181" t="s">
        <v>387</v>
      </c>
      <c r="M45" s="182" t="s">
        <v>388</v>
      </c>
      <c r="N45" s="180" t="s">
        <v>385</v>
      </c>
      <c r="O45" s="181" t="s">
        <v>387</v>
      </c>
      <c r="P45" s="182" t="s">
        <v>388</v>
      </c>
      <c r="S45" s="441" t="s">
        <v>467</v>
      </c>
    </row>
    <row r="46" spans="1:19" ht="20.100000000000001" thickBot="1" x14ac:dyDescent="0.25">
      <c r="A46" s="174"/>
      <c r="B46" s="444" t="s">
        <v>456</v>
      </c>
      <c r="C46" s="445"/>
      <c r="D46" s="445"/>
      <c r="E46" s="446"/>
      <c r="F46" s="446"/>
      <c r="G46" s="447">
        <f>SUM(G47:G58)</f>
        <v>0</v>
      </c>
      <c r="H46" s="446"/>
      <c r="I46" s="446"/>
      <c r="J46" s="447">
        <f>SUM(J47:J58)</f>
        <v>0</v>
      </c>
      <c r="K46" s="446"/>
      <c r="L46" s="446"/>
      <c r="M46" s="447">
        <f>SUM(M47:M58)</f>
        <v>0</v>
      </c>
      <c r="N46" s="446"/>
      <c r="O46" s="446"/>
      <c r="P46" s="448">
        <f>SUM(P47:P58)</f>
        <v>0</v>
      </c>
      <c r="S46" s="449">
        <f>SUM(S47:S58)</f>
        <v>0</v>
      </c>
    </row>
    <row r="47" spans="1:19" ht="15.95" thickBot="1" x14ac:dyDescent="0.25">
      <c r="B47" s="207"/>
      <c r="C47" s="233"/>
      <c r="D47" s="233"/>
      <c r="E47" s="233"/>
      <c r="F47" s="212"/>
      <c r="G47" s="213"/>
      <c r="H47" s="215">
        <f t="shared" ref="H47:H76" si="9">($F47+1)</f>
        <v>1</v>
      </c>
      <c r="I47" s="216">
        <f t="shared" ref="I47:I76" si="10">IF($H47&gt;59, "0", $G47)</f>
        <v>0</v>
      </c>
      <c r="J47" s="213">
        <f t="shared" ref="J47:J76" si="11">I47</f>
        <v>0</v>
      </c>
      <c r="K47" s="215">
        <f t="shared" ref="K47:K76" si="12">$F47+2</f>
        <v>2</v>
      </c>
      <c r="L47" s="216">
        <f t="shared" ref="L47:L76" si="13">IF($K47&gt;59, "0", IF($J47 &gt;0, $J47, IF($J47=0, $I47)))</f>
        <v>0</v>
      </c>
      <c r="M47" s="183">
        <f t="shared" ref="M47:M76" si="14">L47</f>
        <v>0</v>
      </c>
      <c r="N47" s="215">
        <f t="shared" ref="N47:N76" si="15">$F47+5</f>
        <v>5</v>
      </c>
      <c r="O47" s="216">
        <f t="shared" ref="O47:O76" si="16">IF($N47&gt;59, "0", IF($M47 &gt;0, $M47, IF($M47=0, $L47)))</f>
        <v>0</v>
      </c>
      <c r="P47" s="213">
        <f t="shared" ref="P47:P76" si="17">O47</f>
        <v>0</v>
      </c>
      <c r="S47" s="334">
        <v>0</v>
      </c>
    </row>
    <row r="48" spans="1:19" x14ac:dyDescent="0.2">
      <c r="B48" s="208"/>
      <c r="C48" s="233"/>
      <c r="D48" s="233"/>
      <c r="E48" s="233"/>
      <c r="F48" s="184"/>
      <c r="G48" s="185"/>
      <c r="H48" s="205">
        <f t="shared" si="9"/>
        <v>1</v>
      </c>
      <c r="I48" s="206">
        <f t="shared" si="10"/>
        <v>0</v>
      </c>
      <c r="J48" s="183">
        <f t="shared" si="11"/>
        <v>0</v>
      </c>
      <c r="K48" s="205">
        <f t="shared" si="12"/>
        <v>2</v>
      </c>
      <c r="L48" s="206">
        <f t="shared" si="13"/>
        <v>0</v>
      </c>
      <c r="M48" s="183">
        <f t="shared" si="14"/>
        <v>0</v>
      </c>
      <c r="N48" s="205">
        <f t="shared" si="15"/>
        <v>5</v>
      </c>
      <c r="O48" s="206">
        <f t="shared" si="16"/>
        <v>0</v>
      </c>
      <c r="P48" s="213">
        <f t="shared" si="17"/>
        <v>0</v>
      </c>
      <c r="S48" s="334">
        <v>0</v>
      </c>
    </row>
    <row r="49" spans="1:19" x14ac:dyDescent="0.2">
      <c r="B49" s="208"/>
      <c r="C49" s="233"/>
      <c r="D49" s="233"/>
      <c r="E49" s="233"/>
      <c r="F49" s="184"/>
      <c r="G49" s="185"/>
      <c r="H49" s="205">
        <f t="shared" si="9"/>
        <v>1</v>
      </c>
      <c r="I49" s="206">
        <f t="shared" si="10"/>
        <v>0</v>
      </c>
      <c r="J49" s="183">
        <f t="shared" si="11"/>
        <v>0</v>
      </c>
      <c r="K49" s="205">
        <f t="shared" si="12"/>
        <v>2</v>
      </c>
      <c r="L49" s="206">
        <f t="shared" si="13"/>
        <v>0</v>
      </c>
      <c r="M49" s="183">
        <f t="shared" si="14"/>
        <v>0</v>
      </c>
      <c r="N49" s="205">
        <f t="shared" si="15"/>
        <v>5</v>
      </c>
      <c r="O49" s="206">
        <f t="shared" si="16"/>
        <v>0</v>
      </c>
      <c r="P49" s="183">
        <f t="shared" si="17"/>
        <v>0</v>
      </c>
      <c r="S49" s="334">
        <v>0</v>
      </c>
    </row>
    <row r="50" spans="1:19" x14ac:dyDescent="0.2">
      <c r="B50" s="208"/>
      <c r="C50" s="233"/>
      <c r="D50" s="233"/>
      <c r="E50" s="233"/>
      <c r="F50" s="184"/>
      <c r="G50" s="185"/>
      <c r="H50" s="205">
        <f t="shared" si="9"/>
        <v>1</v>
      </c>
      <c r="I50" s="206">
        <f t="shared" si="10"/>
        <v>0</v>
      </c>
      <c r="J50" s="183">
        <f t="shared" si="11"/>
        <v>0</v>
      </c>
      <c r="K50" s="205">
        <f t="shared" si="12"/>
        <v>2</v>
      </c>
      <c r="L50" s="206">
        <f t="shared" si="13"/>
        <v>0</v>
      </c>
      <c r="M50" s="183">
        <f t="shared" si="14"/>
        <v>0</v>
      </c>
      <c r="N50" s="205">
        <f t="shared" si="15"/>
        <v>5</v>
      </c>
      <c r="O50" s="206">
        <f t="shared" si="16"/>
        <v>0</v>
      </c>
      <c r="P50" s="183">
        <f t="shared" si="17"/>
        <v>0</v>
      </c>
      <c r="S50" s="334">
        <v>0</v>
      </c>
    </row>
    <row r="51" spans="1:19" x14ac:dyDescent="0.2">
      <c r="B51" s="208"/>
      <c r="C51" s="233"/>
      <c r="D51" s="233"/>
      <c r="E51" s="233"/>
      <c r="F51" s="184"/>
      <c r="G51" s="185"/>
      <c r="H51" s="205">
        <f t="shared" si="9"/>
        <v>1</v>
      </c>
      <c r="I51" s="206">
        <f t="shared" si="10"/>
        <v>0</v>
      </c>
      <c r="J51" s="185">
        <f t="shared" si="11"/>
        <v>0</v>
      </c>
      <c r="K51" s="205">
        <f t="shared" si="12"/>
        <v>2</v>
      </c>
      <c r="L51" s="206">
        <f t="shared" si="13"/>
        <v>0</v>
      </c>
      <c r="M51" s="183">
        <f t="shared" si="14"/>
        <v>0</v>
      </c>
      <c r="N51" s="205">
        <f t="shared" si="15"/>
        <v>5</v>
      </c>
      <c r="O51" s="206">
        <f t="shared" si="16"/>
        <v>0</v>
      </c>
      <c r="P51" s="183">
        <f t="shared" si="17"/>
        <v>0</v>
      </c>
      <c r="S51" s="334">
        <v>0</v>
      </c>
    </row>
    <row r="52" spans="1:19" x14ac:dyDescent="0.2">
      <c r="B52" s="209"/>
      <c r="C52" s="233"/>
      <c r="D52" s="233"/>
      <c r="E52" s="233"/>
      <c r="F52" s="184"/>
      <c r="G52" s="185"/>
      <c r="H52" s="205">
        <f t="shared" si="9"/>
        <v>1</v>
      </c>
      <c r="I52" s="206">
        <f t="shared" si="10"/>
        <v>0</v>
      </c>
      <c r="J52" s="185">
        <f t="shared" si="11"/>
        <v>0</v>
      </c>
      <c r="K52" s="205">
        <f t="shared" si="12"/>
        <v>2</v>
      </c>
      <c r="L52" s="206">
        <f t="shared" si="13"/>
        <v>0</v>
      </c>
      <c r="M52" s="183">
        <f t="shared" si="14"/>
        <v>0</v>
      </c>
      <c r="N52" s="205">
        <f t="shared" si="15"/>
        <v>5</v>
      </c>
      <c r="O52" s="206">
        <f t="shared" si="16"/>
        <v>0</v>
      </c>
      <c r="P52" s="183">
        <f t="shared" si="17"/>
        <v>0</v>
      </c>
      <c r="S52" s="334">
        <v>0</v>
      </c>
    </row>
    <row r="53" spans="1:19" x14ac:dyDescent="0.2">
      <c r="B53" s="209"/>
      <c r="C53" s="233"/>
      <c r="D53" s="233"/>
      <c r="E53" s="233"/>
      <c r="F53" s="184"/>
      <c r="G53" s="185"/>
      <c r="H53" s="205">
        <f t="shared" si="9"/>
        <v>1</v>
      </c>
      <c r="I53" s="206">
        <f t="shared" si="10"/>
        <v>0</v>
      </c>
      <c r="J53" s="185">
        <f t="shared" si="11"/>
        <v>0</v>
      </c>
      <c r="K53" s="205">
        <f t="shared" si="12"/>
        <v>2</v>
      </c>
      <c r="L53" s="206">
        <f t="shared" si="13"/>
        <v>0</v>
      </c>
      <c r="M53" s="183">
        <f t="shared" si="14"/>
        <v>0</v>
      </c>
      <c r="N53" s="205">
        <f t="shared" si="15"/>
        <v>5</v>
      </c>
      <c r="O53" s="206">
        <f t="shared" si="16"/>
        <v>0</v>
      </c>
      <c r="P53" s="185">
        <f t="shared" si="17"/>
        <v>0</v>
      </c>
      <c r="S53" s="334">
        <v>0</v>
      </c>
    </row>
    <row r="54" spans="1:19" x14ac:dyDescent="0.2">
      <c r="B54" s="208"/>
      <c r="C54" s="233"/>
      <c r="D54" s="233"/>
      <c r="E54" s="233"/>
      <c r="F54" s="184"/>
      <c r="G54" s="185"/>
      <c r="H54" s="205">
        <f t="shared" si="9"/>
        <v>1</v>
      </c>
      <c r="I54" s="206">
        <f t="shared" si="10"/>
        <v>0</v>
      </c>
      <c r="J54" s="185">
        <f t="shared" si="11"/>
        <v>0</v>
      </c>
      <c r="K54" s="205">
        <f t="shared" si="12"/>
        <v>2</v>
      </c>
      <c r="L54" s="206">
        <f t="shared" si="13"/>
        <v>0</v>
      </c>
      <c r="M54" s="183">
        <f t="shared" si="14"/>
        <v>0</v>
      </c>
      <c r="N54" s="205">
        <f t="shared" si="15"/>
        <v>5</v>
      </c>
      <c r="O54" s="206">
        <f t="shared" si="16"/>
        <v>0</v>
      </c>
      <c r="P54" s="185">
        <f t="shared" si="17"/>
        <v>0</v>
      </c>
      <c r="S54" s="334">
        <v>0</v>
      </c>
    </row>
    <row r="55" spans="1:19" x14ac:dyDescent="0.2">
      <c r="B55" s="208"/>
      <c r="C55" s="233"/>
      <c r="D55" s="233"/>
      <c r="E55" s="233"/>
      <c r="F55" s="184"/>
      <c r="G55" s="185"/>
      <c r="H55" s="205">
        <f t="shared" si="9"/>
        <v>1</v>
      </c>
      <c r="I55" s="206">
        <f t="shared" si="10"/>
        <v>0</v>
      </c>
      <c r="J55" s="185">
        <f t="shared" si="11"/>
        <v>0</v>
      </c>
      <c r="K55" s="205">
        <f t="shared" si="12"/>
        <v>2</v>
      </c>
      <c r="L55" s="206">
        <f t="shared" si="13"/>
        <v>0</v>
      </c>
      <c r="M55" s="183">
        <f t="shared" si="14"/>
        <v>0</v>
      </c>
      <c r="N55" s="205">
        <f t="shared" si="15"/>
        <v>5</v>
      </c>
      <c r="O55" s="206">
        <f t="shared" si="16"/>
        <v>0</v>
      </c>
      <c r="P55" s="185">
        <f t="shared" si="17"/>
        <v>0</v>
      </c>
      <c r="S55" s="334">
        <v>0</v>
      </c>
    </row>
    <row r="56" spans="1:19" x14ac:dyDescent="0.2">
      <c r="B56" s="208"/>
      <c r="C56" s="233"/>
      <c r="D56" s="233"/>
      <c r="E56" s="233"/>
      <c r="F56" s="246"/>
      <c r="G56" s="183"/>
      <c r="H56" s="247">
        <f t="shared" si="9"/>
        <v>1</v>
      </c>
      <c r="I56" s="248">
        <f t="shared" si="10"/>
        <v>0</v>
      </c>
      <c r="J56" s="183">
        <f t="shared" si="11"/>
        <v>0</v>
      </c>
      <c r="K56" s="247">
        <f t="shared" si="12"/>
        <v>2</v>
      </c>
      <c r="L56" s="248">
        <f t="shared" si="13"/>
        <v>0</v>
      </c>
      <c r="M56" s="183">
        <f t="shared" si="14"/>
        <v>0</v>
      </c>
      <c r="N56" s="247">
        <f t="shared" si="15"/>
        <v>5</v>
      </c>
      <c r="O56" s="248">
        <f t="shared" si="16"/>
        <v>0</v>
      </c>
      <c r="P56" s="183">
        <f t="shared" si="17"/>
        <v>0</v>
      </c>
      <c r="S56" s="334">
        <v>0</v>
      </c>
    </row>
    <row r="57" spans="1:19" x14ac:dyDescent="0.2">
      <c r="B57" s="208"/>
      <c r="C57" s="233"/>
      <c r="D57" s="233"/>
      <c r="E57" s="233"/>
      <c r="F57" s="246"/>
      <c r="G57" s="183"/>
      <c r="H57" s="247">
        <f t="shared" si="9"/>
        <v>1</v>
      </c>
      <c r="I57" s="248">
        <f t="shared" si="10"/>
        <v>0</v>
      </c>
      <c r="J57" s="183">
        <f t="shared" si="11"/>
        <v>0</v>
      </c>
      <c r="K57" s="247">
        <f t="shared" si="12"/>
        <v>2</v>
      </c>
      <c r="L57" s="248">
        <f t="shared" si="13"/>
        <v>0</v>
      </c>
      <c r="M57" s="183">
        <f t="shared" si="14"/>
        <v>0</v>
      </c>
      <c r="N57" s="247">
        <f t="shared" si="15"/>
        <v>5</v>
      </c>
      <c r="O57" s="248">
        <f t="shared" si="16"/>
        <v>0</v>
      </c>
      <c r="P57" s="183">
        <f t="shared" si="17"/>
        <v>0</v>
      </c>
      <c r="S57" s="334">
        <v>0</v>
      </c>
    </row>
    <row r="58" spans="1:19" ht="15.95" thickBot="1" x14ac:dyDescent="0.25">
      <c r="B58" s="209"/>
      <c r="C58" s="233"/>
      <c r="D58" s="233"/>
      <c r="E58" s="233"/>
      <c r="F58" s="252"/>
      <c r="G58" s="253"/>
      <c r="H58" s="254">
        <f t="shared" si="9"/>
        <v>1</v>
      </c>
      <c r="I58" s="255">
        <f t="shared" si="10"/>
        <v>0</v>
      </c>
      <c r="J58" s="253">
        <f t="shared" si="11"/>
        <v>0</v>
      </c>
      <c r="K58" s="254">
        <f t="shared" si="12"/>
        <v>2</v>
      </c>
      <c r="L58" s="255">
        <f t="shared" si="13"/>
        <v>0</v>
      </c>
      <c r="M58" s="253">
        <f t="shared" si="14"/>
        <v>0</v>
      </c>
      <c r="N58" s="254">
        <f t="shared" si="15"/>
        <v>5</v>
      </c>
      <c r="O58" s="255">
        <f t="shared" si="16"/>
        <v>0</v>
      </c>
      <c r="P58" s="253">
        <f t="shared" si="17"/>
        <v>0</v>
      </c>
      <c r="S58" s="334">
        <v>0</v>
      </c>
    </row>
    <row r="59" spans="1:19" ht="20.100000000000001" thickBot="1" x14ac:dyDescent="0.25">
      <c r="A59" s="174"/>
      <c r="B59" s="256" t="s">
        <v>452</v>
      </c>
      <c r="C59" s="257"/>
      <c r="D59" s="257"/>
      <c r="E59" s="279"/>
      <c r="F59" s="446"/>
      <c r="G59" s="447">
        <f>SUM(G60:G65)</f>
        <v>0</v>
      </c>
      <c r="H59" s="446"/>
      <c r="I59" s="446"/>
      <c r="J59" s="447">
        <f>SUM(J60:J65)</f>
        <v>0</v>
      </c>
      <c r="K59" s="446"/>
      <c r="L59" s="446"/>
      <c r="M59" s="447">
        <f>SUM(M60:M65)</f>
        <v>0</v>
      </c>
      <c r="N59" s="446"/>
      <c r="O59" s="446"/>
      <c r="P59" s="448">
        <f>SUM(P60:P65)</f>
        <v>0</v>
      </c>
      <c r="S59" s="449">
        <f>SUM(S60:S65)</f>
        <v>0</v>
      </c>
    </row>
    <row r="60" spans="1:19" x14ac:dyDescent="0.2">
      <c r="B60" s="207"/>
      <c r="C60" s="233"/>
      <c r="D60" s="233"/>
      <c r="E60" s="233"/>
      <c r="F60" s="246"/>
      <c r="G60" s="183"/>
      <c r="H60" s="247">
        <f t="shared" si="9"/>
        <v>1</v>
      </c>
      <c r="I60" s="248">
        <f t="shared" si="10"/>
        <v>0</v>
      </c>
      <c r="J60" s="183">
        <f t="shared" si="11"/>
        <v>0</v>
      </c>
      <c r="K60" s="247">
        <f t="shared" si="12"/>
        <v>2</v>
      </c>
      <c r="L60" s="248">
        <f t="shared" si="13"/>
        <v>0</v>
      </c>
      <c r="M60" s="183">
        <f t="shared" si="14"/>
        <v>0</v>
      </c>
      <c r="N60" s="247">
        <f t="shared" si="15"/>
        <v>5</v>
      </c>
      <c r="O60" s="248">
        <f t="shared" si="16"/>
        <v>0</v>
      </c>
      <c r="P60" s="183">
        <f t="shared" si="17"/>
        <v>0</v>
      </c>
      <c r="S60" s="334">
        <v>0</v>
      </c>
    </row>
    <row r="61" spans="1:19" x14ac:dyDescent="0.2">
      <c r="B61" s="208"/>
      <c r="C61" s="233"/>
      <c r="D61" s="233"/>
      <c r="E61" s="233"/>
      <c r="F61" s="184"/>
      <c r="G61" s="185"/>
      <c r="H61" s="205">
        <f t="shared" si="9"/>
        <v>1</v>
      </c>
      <c r="I61" s="206">
        <f t="shared" si="10"/>
        <v>0</v>
      </c>
      <c r="J61" s="183">
        <f t="shared" si="11"/>
        <v>0</v>
      </c>
      <c r="K61" s="205">
        <f t="shared" si="12"/>
        <v>2</v>
      </c>
      <c r="L61" s="206">
        <f t="shared" si="13"/>
        <v>0</v>
      </c>
      <c r="M61" s="183">
        <f t="shared" si="14"/>
        <v>0</v>
      </c>
      <c r="N61" s="205">
        <f t="shared" si="15"/>
        <v>5</v>
      </c>
      <c r="O61" s="206">
        <f t="shared" si="16"/>
        <v>0</v>
      </c>
      <c r="P61" s="183">
        <f t="shared" si="17"/>
        <v>0</v>
      </c>
      <c r="S61" s="334">
        <v>0</v>
      </c>
    </row>
    <row r="62" spans="1:19" x14ac:dyDescent="0.2">
      <c r="B62" s="208"/>
      <c r="C62" s="233"/>
      <c r="D62" s="233"/>
      <c r="E62" s="233"/>
      <c r="F62" s="184"/>
      <c r="G62" s="185"/>
      <c r="H62" s="205">
        <f t="shared" si="9"/>
        <v>1</v>
      </c>
      <c r="I62" s="206">
        <f t="shared" si="10"/>
        <v>0</v>
      </c>
      <c r="J62" s="183">
        <f t="shared" si="11"/>
        <v>0</v>
      </c>
      <c r="K62" s="205">
        <f t="shared" si="12"/>
        <v>2</v>
      </c>
      <c r="L62" s="206">
        <f t="shared" si="13"/>
        <v>0</v>
      </c>
      <c r="M62" s="183">
        <f t="shared" si="14"/>
        <v>0</v>
      </c>
      <c r="N62" s="205">
        <f t="shared" si="15"/>
        <v>5</v>
      </c>
      <c r="O62" s="206">
        <f t="shared" si="16"/>
        <v>0</v>
      </c>
      <c r="P62" s="183">
        <f t="shared" si="17"/>
        <v>0</v>
      </c>
      <c r="S62" s="334">
        <v>0</v>
      </c>
    </row>
    <row r="63" spans="1:19" x14ac:dyDescent="0.2">
      <c r="B63" s="208"/>
      <c r="C63" s="233"/>
      <c r="D63" s="233"/>
      <c r="E63" s="233"/>
      <c r="F63" s="184"/>
      <c r="G63" s="185"/>
      <c r="H63" s="205">
        <f t="shared" si="9"/>
        <v>1</v>
      </c>
      <c r="I63" s="206">
        <f t="shared" si="10"/>
        <v>0</v>
      </c>
      <c r="J63" s="183">
        <f t="shared" si="11"/>
        <v>0</v>
      </c>
      <c r="K63" s="205">
        <f t="shared" si="12"/>
        <v>2</v>
      </c>
      <c r="L63" s="206">
        <f t="shared" si="13"/>
        <v>0</v>
      </c>
      <c r="M63" s="183">
        <f t="shared" si="14"/>
        <v>0</v>
      </c>
      <c r="N63" s="205">
        <f t="shared" si="15"/>
        <v>5</v>
      </c>
      <c r="O63" s="206">
        <f t="shared" si="16"/>
        <v>0</v>
      </c>
      <c r="P63" s="183">
        <f t="shared" si="17"/>
        <v>0</v>
      </c>
      <c r="S63" s="334">
        <v>0</v>
      </c>
    </row>
    <row r="64" spans="1:19" x14ac:dyDescent="0.2">
      <c r="B64" s="208"/>
      <c r="C64" s="233"/>
      <c r="D64" s="233"/>
      <c r="E64" s="233"/>
      <c r="F64" s="184"/>
      <c r="G64" s="185"/>
      <c r="H64" s="205">
        <f t="shared" si="9"/>
        <v>1</v>
      </c>
      <c r="I64" s="206">
        <f t="shared" si="10"/>
        <v>0</v>
      </c>
      <c r="J64" s="183">
        <f t="shared" si="11"/>
        <v>0</v>
      </c>
      <c r="K64" s="205">
        <f t="shared" si="12"/>
        <v>2</v>
      </c>
      <c r="L64" s="206">
        <f t="shared" si="13"/>
        <v>0</v>
      </c>
      <c r="M64" s="183">
        <f t="shared" si="14"/>
        <v>0</v>
      </c>
      <c r="N64" s="205">
        <f t="shared" si="15"/>
        <v>5</v>
      </c>
      <c r="O64" s="206">
        <f t="shared" si="16"/>
        <v>0</v>
      </c>
      <c r="P64" s="183">
        <f t="shared" si="17"/>
        <v>0</v>
      </c>
      <c r="S64" s="334">
        <v>0</v>
      </c>
    </row>
    <row r="65" spans="1:20" ht="15.95" thickBot="1" x14ac:dyDescent="0.25">
      <c r="B65" s="209"/>
      <c r="C65" s="233"/>
      <c r="D65" s="233"/>
      <c r="E65" s="233"/>
      <c r="F65" s="184"/>
      <c r="G65" s="185"/>
      <c r="H65" s="205">
        <f t="shared" si="9"/>
        <v>1</v>
      </c>
      <c r="I65" s="206">
        <f t="shared" si="10"/>
        <v>0</v>
      </c>
      <c r="J65" s="183">
        <f t="shared" si="11"/>
        <v>0</v>
      </c>
      <c r="K65" s="205">
        <f t="shared" si="12"/>
        <v>2</v>
      </c>
      <c r="L65" s="206">
        <f t="shared" si="13"/>
        <v>0</v>
      </c>
      <c r="M65" s="183">
        <f t="shared" si="14"/>
        <v>0</v>
      </c>
      <c r="N65" s="205">
        <f t="shared" si="15"/>
        <v>5</v>
      </c>
      <c r="O65" s="206">
        <f t="shared" si="16"/>
        <v>0</v>
      </c>
      <c r="P65" s="183">
        <f t="shared" si="17"/>
        <v>0</v>
      </c>
      <c r="S65" s="334">
        <v>0</v>
      </c>
    </row>
    <row r="66" spans="1:20" ht="20.100000000000001" thickBot="1" x14ac:dyDescent="0.25">
      <c r="A66" s="174"/>
      <c r="B66" s="256" t="s">
        <v>453</v>
      </c>
      <c r="C66" s="257"/>
      <c r="D66" s="257"/>
      <c r="E66" s="279"/>
      <c r="F66" s="446"/>
      <c r="G66" s="447">
        <f>SUM(G67:G72)</f>
        <v>0</v>
      </c>
      <c r="H66" s="446"/>
      <c r="I66" s="446"/>
      <c r="J66" s="447">
        <f>SUM(J67:J72)</f>
        <v>0</v>
      </c>
      <c r="K66" s="446"/>
      <c r="L66" s="446"/>
      <c r="M66" s="447">
        <f>SUM(M67:M72)</f>
        <v>0</v>
      </c>
      <c r="N66" s="446"/>
      <c r="O66" s="446"/>
      <c r="P66" s="448">
        <f>SUM(P67:P72)</f>
        <v>0</v>
      </c>
      <c r="S66" s="449">
        <f>SUM(S67:S72)</f>
        <v>0</v>
      </c>
    </row>
    <row r="67" spans="1:20" ht="14.25" customHeight="1" x14ac:dyDescent="0.25">
      <c r="B67" s="250"/>
      <c r="C67" s="233"/>
      <c r="D67" s="233"/>
      <c r="E67" s="233"/>
      <c r="F67" s="184"/>
      <c r="G67" s="185"/>
      <c r="H67" s="205">
        <f t="shared" si="9"/>
        <v>1</v>
      </c>
      <c r="I67" s="206">
        <f t="shared" si="10"/>
        <v>0</v>
      </c>
      <c r="J67" s="183">
        <f t="shared" ref="J67:J72" si="18">I67</f>
        <v>0</v>
      </c>
      <c r="K67" s="205">
        <f t="shared" si="12"/>
        <v>2</v>
      </c>
      <c r="L67" s="206">
        <f t="shared" si="13"/>
        <v>0</v>
      </c>
      <c r="M67" s="183">
        <f t="shared" ref="M67:M72" si="19">L67</f>
        <v>0</v>
      </c>
      <c r="N67" s="205">
        <f t="shared" si="15"/>
        <v>5</v>
      </c>
      <c r="O67" s="206">
        <f t="shared" si="16"/>
        <v>0</v>
      </c>
      <c r="P67" s="183">
        <f t="shared" ref="P67:P72" si="20">O67</f>
        <v>0</v>
      </c>
      <c r="S67" s="334">
        <v>0</v>
      </c>
    </row>
    <row r="68" spans="1:20" ht="14.25" customHeight="1" x14ac:dyDescent="0.25">
      <c r="B68" s="249"/>
      <c r="C68" s="233"/>
      <c r="D68" s="233"/>
      <c r="E68" s="233"/>
      <c r="F68" s="184"/>
      <c r="G68" s="185"/>
      <c r="H68" s="205">
        <f t="shared" si="9"/>
        <v>1</v>
      </c>
      <c r="I68" s="206">
        <f t="shared" si="10"/>
        <v>0</v>
      </c>
      <c r="J68" s="183">
        <f t="shared" si="18"/>
        <v>0</v>
      </c>
      <c r="K68" s="205">
        <f t="shared" si="12"/>
        <v>2</v>
      </c>
      <c r="L68" s="206">
        <f t="shared" si="13"/>
        <v>0</v>
      </c>
      <c r="M68" s="183">
        <f t="shared" si="19"/>
        <v>0</v>
      </c>
      <c r="N68" s="205">
        <f t="shared" si="15"/>
        <v>5</v>
      </c>
      <c r="O68" s="206">
        <f t="shared" si="16"/>
        <v>0</v>
      </c>
      <c r="P68" s="183">
        <f t="shared" si="20"/>
        <v>0</v>
      </c>
      <c r="S68" s="334">
        <v>0</v>
      </c>
    </row>
    <row r="69" spans="1:20" ht="14.25" customHeight="1" x14ac:dyDescent="0.25">
      <c r="B69" s="249"/>
      <c r="C69" s="233"/>
      <c r="D69" s="233"/>
      <c r="E69" s="233"/>
      <c r="F69" s="184"/>
      <c r="G69" s="185"/>
      <c r="H69" s="205">
        <f t="shared" si="9"/>
        <v>1</v>
      </c>
      <c r="I69" s="206">
        <f t="shared" si="10"/>
        <v>0</v>
      </c>
      <c r="J69" s="183">
        <f t="shared" si="18"/>
        <v>0</v>
      </c>
      <c r="K69" s="205">
        <f t="shared" si="12"/>
        <v>2</v>
      </c>
      <c r="L69" s="206">
        <f t="shared" si="13"/>
        <v>0</v>
      </c>
      <c r="M69" s="183">
        <f t="shared" si="19"/>
        <v>0</v>
      </c>
      <c r="N69" s="205">
        <f t="shared" si="15"/>
        <v>5</v>
      </c>
      <c r="O69" s="206">
        <f t="shared" si="16"/>
        <v>0</v>
      </c>
      <c r="P69" s="183">
        <f t="shared" si="20"/>
        <v>0</v>
      </c>
      <c r="S69" s="334">
        <v>0</v>
      </c>
    </row>
    <row r="70" spans="1:20" ht="14.25" customHeight="1" x14ac:dyDescent="0.25">
      <c r="B70" s="249"/>
      <c r="C70" s="233"/>
      <c r="D70" s="233"/>
      <c r="E70" s="233"/>
      <c r="F70" s="184"/>
      <c r="G70" s="185"/>
      <c r="H70" s="205">
        <f t="shared" si="9"/>
        <v>1</v>
      </c>
      <c r="I70" s="206">
        <f t="shared" si="10"/>
        <v>0</v>
      </c>
      <c r="J70" s="183">
        <f t="shared" si="18"/>
        <v>0</v>
      </c>
      <c r="K70" s="205">
        <f t="shared" si="12"/>
        <v>2</v>
      </c>
      <c r="L70" s="206">
        <f t="shared" si="13"/>
        <v>0</v>
      </c>
      <c r="M70" s="183">
        <f t="shared" si="19"/>
        <v>0</v>
      </c>
      <c r="N70" s="205">
        <f t="shared" si="15"/>
        <v>5</v>
      </c>
      <c r="O70" s="206">
        <f t="shared" si="16"/>
        <v>0</v>
      </c>
      <c r="P70" s="183">
        <f t="shared" si="20"/>
        <v>0</v>
      </c>
      <c r="S70" s="334">
        <v>0</v>
      </c>
    </row>
    <row r="71" spans="1:20" ht="14.25" customHeight="1" x14ac:dyDescent="0.25">
      <c r="B71" s="249"/>
      <c r="C71" s="233"/>
      <c r="D71" s="233"/>
      <c r="E71" s="233"/>
      <c r="F71" s="184"/>
      <c r="G71" s="185"/>
      <c r="H71" s="205">
        <f t="shared" si="9"/>
        <v>1</v>
      </c>
      <c r="I71" s="206">
        <f t="shared" si="10"/>
        <v>0</v>
      </c>
      <c r="J71" s="183">
        <f t="shared" si="18"/>
        <v>0</v>
      </c>
      <c r="K71" s="205">
        <f t="shared" si="12"/>
        <v>2</v>
      </c>
      <c r="L71" s="206">
        <f t="shared" si="13"/>
        <v>0</v>
      </c>
      <c r="M71" s="183">
        <f t="shared" si="19"/>
        <v>0</v>
      </c>
      <c r="N71" s="205">
        <f t="shared" si="15"/>
        <v>5</v>
      </c>
      <c r="O71" s="206">
        <f t="shared" si="16"/>
        <v>0</v>
      </c>
      <c r="P71" s="183">
        <f t="shared" si="20"/>
        <v>0</v>
      </c>
      <c r="S71" s="334">
        <v>0</v>
      </c>
    </row>
    <row r="72" spans="1:20" ht="14.25" customHeight="1" thickBot="1" x14ac:dyDescent="0.3">
      <c r="B72" s="249"/>
      <c r="C72" s="233"/>
      <c r="D72" s="233"/>
      <c r="E72" s="233"/>
      <c r="F72" s="186"/>
      <c r="G72" s="187"/>
      <c r="H72" s="205">
        <f t="shared" si="9"/>
        <v>1</v>
      </c>
      <c r="I72" s="206">
        <f t="shared" si="10"/>
        <v>0</v>
      </c>
      <c r="J72" s="183">
        <f t="shared" si="18"/>
        <v>0</v>
      </c>
      <c r="K72" s="205">
        <f t="shared" si="12"/>
        <v>2</v>
      </c>
      <c r="L72" s="206">
        <f t="shared" si="13"/>
        <v>0</v>
      </c>
      <c r="M72" s="183">
        <f t="shared" si="19"/>
        <v>0</v>
      </c>
      <c r="N72" s="205">
        <f t="shared" si="15"/>
        <v>5</v>
      </c>
      <c r="O72" s="206">
        <f t="shared" si="16"/>
        <v>0</v>
      </c>
      <c r="P72" s="183">
        <f t="shared" si="20"/>
        <v>0</v>
      </c>
      <c r="S72" s="334">
        <v>0</v>
      </c>
    </row>
    <row r="73" spans="1:20" ht="20.100000000000001" thickBot="1" x14ac:dyDescent="0.25">
      <c r="A73" s="174"/>
      <c r="B73" s="256" t="s">
        <v>454</v>
      </c>
      <c r="C73" s="257"/>
      <c r="D73" s="257"/>
      <c r="E73" s="279"/>
      <c r="F73" s="446"/>
      <c r="G73" s="447">
        <f>SUM(G74:G76)</f>
        <v>0</v>
      </c>
      <c r="H73" s="446"/>
      <c r="I73" s="446"/>
      <c r="J73" s="447">
        <f>SUM(J74:J76)</f>
        <v>0</v>
      </c>
      <c r="K73" s="446"/>
      <c r="L73" s="446"/>
      <c r="M73" s="447">
        <f>SUM(M74:M76)</f>
        <v>0</v>
      </c>
      <c r="N73" s="446"/>
      <c r="O73" s="446"/>
      <c r="P73" s="448">
        <f>SUM(P74:P76)</f>
        <v>0</v>
      </c>
      <c r="S73" s="449">
        <f>SUM(S74:S76)</f>
        <v>0</v>
      </c>
    </row>
    <row r="74" spans="1:20" x14ac:dyDescent="0.2">
      <c r="B74" s="208"/>
      <c r="C74" s="175"/>
      <c r="D74" s="175"/>
      <c r="E74" s="233"/>
      <c r="F74" s="184"/>
      <c r="G74" s="185"/>
      <c r="H74" s="205">
        <f t="shared" si="9"/>
        <v>1</v>
      </c>
      <c r="I74" s="206">
        <f t="shared" si="10"/>
        <v>0</v>
      </c>
      <c r="J74" s="183">
        <f t="shared" si="11"/>
        <v>0</v>
      </c>
      <c r="K74" s="205">
        <f t="shared" si="12"/>
        <v>2</v>
      </c>
      <c r="L74" s="206">
        <f t="shared" si="13"/>
        <v>0</v>
      </c>
      <c r="M74" s="183">
        <f t="shared" si="14"/>
        <v>0</v>
      </c>
      <c r="N74" s="205">
        <f t="shared" si="15"/>
        <v>5</v>
      </c>
      <c r="O74" s="206">
        <f t="shared" si="16"/>
        <v>0</v>
      </c>
      <c r="P74" s="183">
        <f t="shared" si="17"/>
        <v>0</v>
      </c>
      <c r="S74" s="334">
        <v>0</v>
      </c>
      <c r="T74" s="173" t="s">
        <v>455</v>
      </c>
    </row>
    <row r="75" spans="1:20" ht="14.25" customHeight="1" x14ac:dyDescent="0.25">
      <c r="B75" s="249"/>
      <c r="C75" s="233"/>
      <c r="D75" s="233"/>
      <c r="E75" s="233"/>
      <c r="F75" s="184"/>
      <c r="G75" s="185"/>
      <c r="H75" s="205">
        <f t="shared" si="9"/>
        <v>1</v>
      </c>
      <c r="I75" s="206">
        <f t="shared" si="10"/>
        <v>0</v>
      </c>
      <c r="J75" s="183">
        <f t="shared" si="11"/>
        <v>0</v>
      </c>
      <c r="K75" s="205">
        <f t="shared" si="12"/>
        <v>2</v>
      </c>
      <c r="L75" s="206">
        <f t="shared" si="13"/>
        <v>0</v>
      </c>
      <c r="M75" s="183">
        <f t="shared" si="14"/>
        <v>0</v>
      </c>
      <c r="N75" s="205">
        <f t="shared" si="15"/>
        <v>5</v>
      </c>
      <c r="O75" s="206">
        <f t="shared" si="16"/>
        <v>0</v>
      </c>
      <c r="P75" s="183">
        <f t="shared" si="17"/>
        <v>0</v>
      </c>
      <c r="S75" s="334">
        <v>0</v>
      </c>
    </row>
    <row r="76" spans="1:20" ht="15.95" thickBot="1" x14ac:dyDescent="0.25">
      <c r="B76" s="259"/>
      <c r="C76" s="233"/>
      <c r="D76" s="233"/>
      <c r="E76" s="233"/>
      <c r="F76" s="260"/>
      <c r="G76" s="261"/>
      <c r="H76" s="262">
        <f t="shared" si="9"/>
        <v>1</v>
      </c>
      <c r="I76" s="263">
        <f t="shared" si="10"/>
        <v>0</v>
      </c>
      <c r="J76" s="253">
        <f t="shared" si="11"/>
        <v>0</v>
      </c>
      <c r="K76" s="262">
        <f t="shared" si="12"/>
        <v>2</v>
      </c>
      <c r="L76" s="263">
        <f t="shared" si="13"/>
        <v>0</v>
      </c>
      <c r="M76" s="253">
        <f t="shared" si="14"/>
        <v>0</v>
      </c>
      <c r="N76" s="262">
        <f t="shared" si="15"/>
        <v>5</v>
      </c>
      <c r="O76" s="263">
        <f t="shared" si="16"/>
        <v>0</v>
      </c>
      <c r="P76" s="253">
        <f t="shared" si="17"/>
        <v>0</v>
      </c>
      <c r="S76" s="443">
        <v>0</v>
      </c>
    </row>
    <row r="77" spans="1:20" x14ac:dyDescent="0.2">
      <c r="A77" s="174"/>
      <c r="B77" s="570" t="s">
        <v>421</v>
      </c>
      <c r="C77" s="571"/>
      <c r="D77" s="571"/>
      <c r="E77" s="572"/>
      <c r="F77" s="188"/>
      <c r="G77" s="189">
        <f>SUM(G73+G66+G59+G46)</f>
        <v>0</v>
      </c>
      <c r="H77" s="190"/>
      <c r="I77" s="191">
        <f>SUM(I46:I76)</f>
        <v>0</v>
      </c>
      <c r="J77" s="189">
        <f>SUM(J73+J66+J59+J46)</f>
        <v>0</v>
      </c>
      <c r="K77" s="190"/>
      <c r="L77" s="191">
        <f>SUM(L46:L76)</f>
        <v>0</v>
      </c>
      <c r="M77" s="189">
        <f>SUM(M73+M66+M59+M46)</f>
        <v>0</v>
      </c>
      <c r="N77" s="190"/>
      <c r="O77" s="191">
        <f>SUM(O46:O76)</f>
        <v>0</v>
      </c>
      <c r="P77" s="189">
        <f>SUM(P73+P66+P59+P46)</f>
        <v>0</v>
      </c>
    </row>
    <row r="78" spans="1:20" x14ac:dyDescent="0.2">
      <c r="A78" s="174"/>
      <c r="B78" s="573" t="s">
        <v>419</v>
      </c>
      <c r="C78" s="574"/>
      <c r="D78" s="574"/>
      <c r="E78" s="575"/>
      <c r="F78" s="192"/>
      <c r="G78" s="193"/>
      <c r="H78" s="194"/>
      <c r="I78" s="176">
        <f>G77-I77</f>
        <v>0</v>
      </c>
      <c r="J78" s="193">
        <f>G77-J77</f>
        <v>0</v>
      </c>
      <c r="K78" s="194"/>
      <c r="L78" s="176">
        <f>G77-L77</f>
        <v>0</v>
      </c>
      <c r="M78" s="193">
        <f>G77-M77</f>
        <v>0</v>
      </c>
      <c r="N78" s="194"/>
      <c r="O78" s="176">
        <f>G77-O77</f>
        <v>0</v>
      </c>
      <c r="P78" s="193">
        <f>G77-P77</f>
        <v>0</v>
      </c>
    </row>
    <row r="79" spans="1:20" ht="15.95" thickBot="1" x14ac:dyDescent="0.25">
      <c r="A79" s="174"/>
      <c r="B79" s="576" t="s">
        <v>420</v>
      </c>
      <c r="C79" s="577"/>
      <c r="D79" s="577"/>
      <c r="E79" s="578"/>
      <c r="F79" s="195"/>
      <c r="G79" s="214"/>
      <c r="H79" s="217"/>
      <c r="I79" s="218" t="str">
        <f>IFERROR(IF($G$77=0,"0.00%",IF($G$77&gt;0,I78/G77)),0)</f>
        <v>0.00%</v>
      </c>
      <c r="J79" s="197" t="str">
        <f>IFERROR(IF($G$77=0,"0.00%",IF($G$77&gt;0,J78/G77)),0)</f>
        <v>0.00%</v>
      </c>
      <c r="K79" s="198"/>
      <c r="L79" s="218" t="str">
        <f>IFERROR(IF($G$77=0,"0.00%",IF($G$77&gt;0,L78/G77)),0)</f>
        <v>0.00%</v>
      </c>
      <c r="M79" s="197" t="str">
        <f>IFERROR(IF($G$77=0,"0.00%",IF($G$77&gt;0,M78/G77)),0)</f>
        <v>0.00%</v>
      </c>
      <c r="N79" s="198"/>
      <c r="O79" s="218" t="str">
        <f>IFERROR(IF($G$77=0,"0.00%",IF($G$77&gt;0,O78/G77)),0)</f>
        <v>0.00%</v>
      </c>
      <c r="P79" s="197" t="str">
        <f>IFERROR(IF($G$77=0,"0.00%",IF($G$77&gt;0,P78/G77)),0)</f>
        <v>0.00%</v>
      </c>
    </row>
    <row r="81" spans="1:19" ht="15.95" thickBot="1" x14ac:dyDescent="0.25">
      <c r="F81" s="173" t="s">
        <v>536</v>
      </c>
    </row>
    <row r="82" spans="1:19" ht="27" thickBot="1" x14ac:dyDescent="0.25">
      <c r="A82" s="174" t="s">
        <v>260</v>
      </c>
      <c r="B82" s="582" t="s">
        <v>457</v>
      </c>
      <c r="C82" s="583"/>
      <c r="D82" s="583"/>
      <c r="E82" s="584"/>
      <c r="F82" s="568" t="s">
        <v>404</v>
      </c>
      <c r="G82" s="569"/>
      <c r="H82" s="567" t="s">
        <v>399</v>
      </c>
      <c r="I82" s="568"/>
      <c r="J82" s="569"/>
      <c r="K82" s="567" t="s">
        <v>382</v>
      </c>
      <c r="L82" s="568"/>
      <c r="M82" s="569"/>
      <c r="N82" s="567" t="s">
        <v>383</v>
      </c>
      <c r="O82" s="568"/>
      <c r="P82" s="569"/>
    </row>
    <row r="83" spans="1:19" ht="49.5" customHeight="1" thickBot="1" x14ac:dyDescent="0.25">
      <c r="B83" s="231" t="s">
        <v>384</v>
      </c>
      <c r="C83" s="234" t="s">
        <v>436</v>
      </c>
      <c r="D83" s="265" t="s">
        <v>135</v>
      </c>
      <c r="E83" s="265" t="s">
        <v>469</v>
      </c>
      <c r="F83" s="210" t="s">
        <v>385</v>
      </c>
      <c r="G83" s="211" t="s">
        <v>386</v>
      </c>
      <c r="H83" s="180" t="s">
        <v>385</v>
      </c>
      <c r="I83" s="181" t="s">
        <v>387</v>
      </c>
      <c r="J83" s="182" t="s">
        <v>388</v>
      </c>
      <c r="K83" s="180" t="s">
        <v>385</v>
      </c>
      <c r="L83" s="181" t="s">
        <v>387</v>
      </c>
      <c r="M83" s="182" t="s">
        <v>388</v>
      </c>
      <c r="N83" s="180" t="s">
        <v>385</v>
      </c>
      <c r="O83" s="181" t="s">
        <v>387</v>
      </c>
      <c r="P83" s="182" t="s">
        <v>388</v>
      </c>
      <c r="S83" s="441" t="s">
        <v>467</v>
      </c>
    </row>
    <row r="84" spans="1:19" ht="20.100000000000001" thickBot="1" x14ac:dyDescent="0.25">
      <c r="B84" s="256" t="s">
        <v>287</v>
      </c>
      <c r="C84" s="257"/>
      <c r="D84" s="257"/>
      <c r="E84" s="257"/>
      <c r="F84" s="445"/>
      <c r="G84" s="447">
        <f>SUM(G85:G87)</f>
        <v>0</v>
      </c>
      <c r="H84" s="445"/>
      <c r="I84" s="445"/>
      <c r="J84" s="447">
        <f>SUM(J85:J87)</f>
        <v>0</v>
      </c>
      <c r="K84" s="445"/>
      <c r="L84" s="445"/>
      <c r="M84" s="447">
        <f>SUM(M85:M87)</f>
        <v>0</v>
      </c>
      <c r="N84" s="445"/>
      <c r="O84" s="445"/>
      <c r="P84" s="448">
        <f>SUM(P85:P87)</f>
        <v>0</v>
      </c>
      <c r="S84" s="449">
        <f>SUM(S85:S87)</f>
        <v>0</v>
      </c>
    </row>
    <row r="85" spans="1:19" x14ac:dyDescent="0.2">
      <c r="B85" s="207"/>
      <c r="C85" s="233"/>
      <c r="D85" s="233"/>
      <c r="E85" s="233"/>
      <c r="F85" s="212"/>
      <c r="G85" s="213"/>
      <c r="H85" s="215">
        <f t="shared" ref="H85:H103" si="21">($F85+1)</f>
        <v>1</v>
      </c>
      <c r="I85" s="216">
        <f t="shared" ref="I85:I103" si="22">IF($H85&gt;59, "0", $G85)</f>
        <v>0</v>
      </c>
      <c r="J85" s="213">
        <f t="shared" ref="J85:J87" si="23">I85</f>
        <v>0</v>
      </c>
      <c r="K85" s="215">
        <f t="shared" ref="K85:K103" si="24">$F85+2</f>
        <v>2</v>
      </c>
      <c r="L85" s="216">
        <f t="shared" ref="L85:L103" si="25">IF($K85&gt;59, "0", IF($J85 &gt;0, $J85, IF($J85=0, $I85)))</f>
        <v>0</v>
      </c>
      <c r="M85" s="213">
        <f t="shared" ref="M85:M87" si="26">L85</f>
        <v>0</v>
      </c>
      <c r="N85" s="215">
        <f t="shared" ref="N85:N103" si="27">$F85+5</f>
        <v>5</v>
      </c>
      <c r="O85" s="216">
        <f t="shared" ref="O85:O103" si="28">IF($N85&gt;59, "0", IF($M85 &gt;0, $M85, IF($M85=0, $L85)))</f>
        <v>0</v>
      </c>
      <c r="P85" s="213">
        <f t="shared" ref="P85:P87" si="29">O85</f>
        <v>0</v>
      </c>
      <c r="S85" s="334">
        <v>0</v>
      </c>
    </row>
    <row r="86" spans="1:19" x14ac:dyDescent="0.2">
      <c r="B86" s="208"/>
      <c r="C86" s="233"/>
      <c r="D86" s="233"/>
      <c r="E86" s="233"/>
      <c r="F86" s="184"/>
      <c r="G86" s="185"/>
      <c r="H86" s="205">
        <f t="shared" si="21"/>
        <v>1</v>
      </c>
      <c r="I86" s="206">
        <f t="shared" si="22"/>
        <v>0</v>
      </c>
      <c r="J86" s="183">
        <f t="shared" si="23"/>
        <v>0</v>
      </c>
      <c r="K86" s="205">
        <f t="shared" si="24"/>
        <v>2</v>
      </c>
      <c r="L86" s="206">
        <f t="shared" si="25"/>
        <v>0</v>
      </c>
      <c r="M86" s="183">
        <f t="shared" si="26"/>
        <v>0</v>
      </c>
      <c r="N86" s="205">
        <f t="shared" si="27"/>
        <v>5</v>
      </c>
      <c r="O86" s="206">
        <f t="shared" si="28"/>
        <v>0</v>
      </c>
      <c r="P86" s="183">
        <f t="shared" si="29"/>
        <v>0</v>
      </c>
      <c r="S86" s="334">
        <v>0</v>
      </c>
    </row>
    <row r="87" spans="1:19" ht="15.95" thickBot="1" x14ac:dyDescent="0.25">
      <c r="B87" s="208"/>
      <c r="C87" s="233"/>
      <c r="D87" s="233"/>
      <c r="E87" s="233"/>
      <c r="F87" s="184"/>
      <c r="G87" s="185"/>
      <c r="H87" s="205">
        <f t="shared" si="21"/>
        <v>1</v>
      </c>
      <c r="I87" s="206">
        <f t="shared" si="22"/>
        <v>0</v>
      </c>
      <c r="J87" s="183">
        <f t="shared" si="23"/>
        <v>0</v>
      </c>
      <c r="K87" s="205">
        <f t="shared" si="24"/>
        <v>2</v>
      </c>
      <c r="L87" s="206">
        <f t="shared" si="25"/>
        <v>0</v>
      </c>
      <c r="M87" s="183">
        <f t="shared" si="26"/>
        <v>0</v>
      </c>
      <c r="N87" s="205">
        <f t="shared" si="27"/>
        <v>5</v>
      </c>
      <c r="O87" s="206">
        <f t="shared" si="28"/>
        <v>0</v>
      </c>
      <c r="P87" s="183">
        <f t="shared" si="29"/>
        <v>0</v>
      </c>
      <c r="S87" s="334">
        <v>0</v>
      </c>
    </row>
    <row r="88" spans="1:19" ht="20.100000000000001" thickBot="1" x14ac:dyDescent="0.25">
      <c r="B88" s="256" t="s">
        <v>458</v>
      </c>
      <c r="C88" s="257"/>
      <c r="D88" s="257"/>
      <c r="E88" s="257"/>
      <c r="F88" s="445"/>
      <c r="G88" s="447">
        <f>SUM(G89:G91)</f>
        <v>0</v>
      </c>
      <c r="H88" s="445"/>
      <c r="I88" s="445"/>
      <c r="J88" s="447">
        <f>SUM(J89:J91)</f>
        <v>0</v>
      </c>
      <c r="K88" s="445"/>
      <c r="L88" s="447"/>
      <c r="M88" s="447">
        <f>SUM(M89:M91)</f>
        <v>0</v>
      </c>
      <c r="N88" s="445"/>
      <c r="O88" s="445"/>
      <c r="P88" s="448">
        <f>SUM(P89:P91)</f>
        <v>0</v>
      </c>
      <c r="S88" s="449">
        <f>SUM(S89:S91)</f>
        <v>0</v>
      </c>
    </row>
    <row r="89" spans="1:19" x14ac:dyDescent="0.2">
      <c r="B89" s="207"/>
      <c r="C89" s="233"/>
      <c r="D89" s="233"/>
      <c r="E89" s="233"/>
      <c r="F89" s="246"/>
      <c r="G89" s="183"/>
      <c r="H89" s="247">
        <f t="shared" si="21"/>
        <v>1</v>
      </c>
      <c r="I89" s="248">
        <f t="shared" si="22"/>
        <v>0</v>
      </c>
      <c r="J89" s="183">
        <f t="shared" ref="J89:J91" si="30">I89</f>
        <v>0</v>
      </c>
      <c r="K89" s="247">
        <f t="shared" si="24"/>
        <v>2</v>
      </c>
      <c r="L89" s="248">
        <f t="shared" si="25"/>
        <v>0</v>
      </c>
      <c r="M89" s="183">
        <f t="shared" ref="M89:M91" si="31">L89</f>
        <v>0</v>
      </c>
      <c r="N89" s="247">
        <f t="shared" si="27"/>
        <v>5</v>
      </c>
      <c r="O89" s="248">
        <f t="shared" si="28"/>
        <v>0</v>
      </c>
      <c r="P89" s="183">
        <f t="shared" ref="P89:P91" si="32">O89</f>
        <v>0</v>
      </c>
      <c r="S89" s="334">
        <v>0</v>
      </c>
    </row>
    <row r="90" spans="1:19" x14ac:dyDescent="0.2">
      <c r="B90" s="208"/>
      <c r="C90" s="233"/>
      <c r="D90" s="233"/>
      <c r="E90" s="233"/>
      <c r="F90" s="184"/>
      <c r="G90" s="185"/>
      <c r="H90" s="205">
        <f t="shared" si="21"/>
        <v>1</v>
      </c>
      <c r="I90" s="206">
        <f t="shared" si="22"/>
        <v>0</v>
      </c>
      <c r="J90" s="183">
        <f t="shared" si="30"/>
        <v>0</v>
      </c>
      <c r="K90" s="205">
        <f t="shared" si="24"/>
        <v>2</v>
      </c>
      <c r="L90" s="206">
        <f t="shared" si="25"/>
        <v>0</v>
      </c>
      <c r="M90" s="183">
        <f t="shared" si="31"/>
        <v>0</v>
      </c>
      <c r="N90" s="205">
        <f t="shared" si="27"/>
        <v>5</v>
      </c>
      <c r="O90" s="206">
        <f t="shared" si="28"/>
        <v>0</v>
      </c>
      <c r="P90" s="183">
        <f t="shared" si="32"/>
        <v>0</v>
      </c>
      <c r="S90" s="334">
        <v>0</v>
      </c>
    </row>
    <row r="91" spans="1:19" ht="15.95" thickBot="1" x14ac:dyDescent="0.25">
      <c r="B91" s="208"/>
      <c r="C91" s="233"/>
      <c r="D91" s="233"/>
      <c r="E91" s="233"/>
      <c r="F91" s="184"/>
      <c r="G91" s="185"/>
      <c r="H91" s="205">
        <f t="shared" si="21"/>
        <v>1</v>
      </c>
      <c r="I91" s="206">
        <f t="shared" si="22"/>
        <v>0</v>
      </c>
      <c r="J91" s="183">
        <f t="shared" si="30"/>
        <v>0</v>
      </c>
      <c r="K91" s="205">
        <f t="shared" si="24"/>
        <v>2</v>
      </c>
      <c r="L91" s="206">
        <f t="shared" si="25"/>
        <v>0</v>
      </c>
      <c r="M91" s="183">
        <f t="shared" si="31"/>
        <v>0</v>
      </c>
      <c r="N91" s="205">
        <f t="shared" si="27"/>
        <v>5</v>
      </c>
      <c r="O91" s="206">
        <f t="shared" si="28"/>
        <v>0</v>
      </c>
      <c r="P91" s="183">
        <f t="shared" si="32"/>
        <v>0</v>
      </c>
      <c r="S91" s="334">
        <v>0</v>
      </c>
    </row>
    <row r="92" spans="1:19" ht="20.100000000000001" thickBot="1" x14ac:dyDescent="0.25">
      <c r="B92" s="256" t="s">
        <v>342</v>
      </c>
      <c r="C92" s="257"/>
      <c r="D92" s="257"/>
      <c r="E92" s="257"/>
      <c r="F92" s="445"/>
      <c r="G92" s="447">
        <f>SUM(G93:G95)</f>
        <v>0</v>
      </c>
      <c r="H92" s="445"/>
      <c r="I92" s="445"/>
      <c r="J92" s="447">
        <f>SUM(J93:J95)</f>
        <v>0</v>
      </c>
      <c r="K92" s="445"/>
      <c r="L92" s="447"/>
      <c r="M92" s="447">
        <f>SUM(M93:M95)</f>
        <v>0</v>
      </c>
      <c r="N92" s="445"/>
      <c r="O92" s="445"/>
      <c r="P92" s="448">
        <f>SUM(P93:P95)</f>
        <v>0</v>
      </c>
      <c r="S92" s="449">
        <f>SUM(S93:S95)</f>
        <v>0</v>
      </c>
    </row>
    <row r="93" spans="1:19" ht="14.25" customHeight="1" x14ac:dyDescent="0.25">
      <c r="B93" s="250"/>
      <c r="C93" s="233"/>
      <c r="D93" s="233"/>
      <c r="E93" s="233"/>
      <c r="F93" s="184"/>
      <c r="G93" s="185"/>
      <c r="H93" s="205">
        <f t="shared" si="21"/>
        <v>1</v>
      </c>
      <c r="I93" s="206">
        <f t="shared" si="22"/>
        <v>0</v>
      </c>
      <c r="J93" s="183">
        <f t="shared" ref="J93:J95" si="33">I93</f>
        <v>0</v>
      </c>
      <c r="K93" s="205">
        <f t="shared" si="24"/>
        <v>2</v>
      </c>
      <c r="L93" s="206"/>
      <c r="M93" s="183">
        <f t="shared" ref="M93:M95" si="34">L93</f>
        <v>0</v>
      </c>
      <c r="N93" s="205">
        <f t="shared" si="27"/>
        <v>5</v>
      </c>
      <c r="O93" s="206">
        <f t="shared" si="28"/>
        <v>0</v>
      </c>
      <c r="P93" s="183">
        <f t="shared" ref="P93:P95" si="35">O93</f>
        <v>0</v>
      </c>
      <c r="S93" s="334">
        <v>0</v>
      </c>
    </row>
    <row r="94" spans="1:19" ht="14.25" customHeight="1" x14ac:dyDescent="0.25">
      <c r="B94" s="249"/>
      <c r="C94" s="233"/>
      <c r="D94" s="233"/>
      <c r="E94" s="233"/>
      <c r="F94" s="184"/>
      <c r="G94" s="185"/>
      <c r="H94" s="205">
        <f t="shared" si="21"/>
        <v>1</v>
      </c>
      <c r="I94" s="206">
        <f t="shared" si="22"/>
        <v>0</v>
      </c>
      <c r="J94" s="183">
        <f t="shared" si="33"/>
        <v>0</v>
      </c>
      <c r="K94" s="205">
        <f t="shared" si="24"/>
        <v>2</v>
      </c>
      <c r="L94" s="206">
        <f t="shared" si="25"/>
        <v>0</v>
      </c>
      <c r="M94" s="183">
        <f t="shared" si="34"/>
        <v>0</v>
      </c>
      <c r="N94" s="205">
        <f t="shared" si="27"/>
        <v>5</v>
      </c>
      <c r="O94" s="206">
        <f t="shared" si="28"/>
        <v>0</v>
      </c>
      <c r="P94" s="183">
        <f t="shared" si="35"/>
        <v>0</v>
      </c>
      <c r="S94" s="334">
        <v>0</v>
      </c>
    </row>
    <row r="95" spans="1:19" ht="14.25" customHeight="1" thickBot="1" x14ac:dyDescent="0.3">
      <c r="B95" s="249"/>
      <c r="C95" s="233"/>
      <c r="D95" s="233"/>
      <c r="E95" s="233"/>
      <c r="F95" s="184"/>
      <c r="G95" s="185"/>
      <c r="H95" s="205">
        <f t="shared" si="21"/>
        <v>1</v>
      </c>
      <c r="I95" s="206">
        <f t="shared" si="22"/>
        <v>0</v>
      </c>
      <c r="J95" s="183">
        <f t="shared" si="33"/>
        <v>0</v>
      </c>
      <c r="K95" s="205">
        <f t="shared" si="24"/>
        <v>2</v>
      </c>
      <c r="L95" s="206">
        <f t="shared" si="25"/>
        <v>0</v>
      </c>
      <c r="M95" s="183">
        <f t="shared" si="34"/>
        <v>0</v>
      </c>
      <c r="N95" s="205">
        <f t="shared" si="27"/>
        <v>5</v>
      </c>
      <c r="O95" s="206">
        <f t="shared" si="28"/>
        <v>0</v>
      </c>
      <c r="P95" s="183">
        <f t="shared" si="35"/>
        <v>0</v>
      </c>
      <c r="S95" s="334">
        <v>0</v>
      </c>
    </row>
    <row r="96" spans="1:19" ht="20.100000000000001" thickBot="1" x14ac:dyDescent="0.25">
      <c r="B96" s="256" t="s">
        <v>137</v>
      </c>
      <c r="C96" s="257"/>
      <c r="D96" s="257"/>
      <c r="E96" s="257"/>
      <c r="F96" s="445"/>
      <c r="G96" s="447">
        <f>SUM(G97:G99)</f>
        <v>0</v>
      </c>
      <c r="H96" s="445"/>
      <c r="I96" s="445"/>
      <c r="J96" s="447">
        <f>SUM(J97:J99)</f>
        <v>0</v>
      </c>
      <c r="K96" s="445"/>
      <c r="L96" s="447"/>
      <c r="M96" s="447">
        <f>SUM(M97:M99)</f>
        <v>0</v>
      </c>
      <c r="N96" s="445"/>
      <c r="O96" s="445"/>
      <c r="P96" s="448">
        <f>SUM(P97:P99)</f>
        <v>0</v>
      </c>
      <c r="S96" s="449">
        <f>SUM(S97:S99)</f>
        <v>0</v>
      </c>
    </row>
    <row r="97" spans="1:20" ht="14.25" customHeight="1" x14ac:dyDescent="0.25">
      <c r="B97" s="249"/>
      <c r="C97" s="233"/>
      <c r="D97" s="233"/>
      <c r="E97" s="233"/>
      <c r="F97" s="184"/>
      <c r="G97" s="185"/>
      <c r="H97" s="205">
        <f t="shared" si="21"/>
        <v>1</v>
      </c>
      <c r="I97" s="206">
        <f t="shared" si="22"/>
        <v>0</v>
      </c>
      <c r="J97" s="183">
        <f t="shared" ref="J97:J99" si="36">I97</f>
        <v>0</v>
      </c>
      <c r="K97" s="205">
        <f t="shared" si="24"/>
        <v>2</v>
      </c>
      <c r="L97" s="206">
        <f t="shared" si="25"/>
        <v>0</v>
      </c>
      <c r="M97" s="183">
        <f t="shared" ref="M97:M99" si="37">L97</f>
        <v>0</v>
      </c>
      <c r="N97" s="205">
        <f t="shared" si="27"/>
        <v>5</v>
      </c>
      <c r="O97" s="206">
        <f t="shared" si="28"/>
        <v>0</v>
      </c>
      <c r="P97" s="183">
        <f t="shared" ref="P97:P99" si="38">O97</f>
        <v>0</v>
      </c>
      <c r="S97" s="334">
        <v>0</v>
      </c>
    </row>
    <row r="98" spans="1:20" ht="14.25" customHeight="1" x14ac:dyDescent="0.2">
      <c r="B98" s="175"/>
      <c r="C98" s="233"/>
      <c r="D98" s="233"/>
      <c r="E98" s="233"/>
      <c r="F98" s="184"/>
      <c r="G98" s="185"/>
      <c r="H98" s="205">
        <f t="shared" si="21"/>
        <v>1</v>
      </c>
      <c r="I98" s="206">
        <f t="shared" si="22"/>
        <v>0</v>
      </c>
      <c r="J98" s="183">
        <f t="shared" si="36"/>
        <v>0</v>
      </c>
      <c r="K98" s="205">
        <f t="shared" si="24"/>
        <v>2</v>
      </c>
      <c r="L98" s="206">
        <f t="shared" si="25"/>
        <v>0</v>
      </c>
      <c r="M98" s="183">
        <f t="shared" si="37"/>
        <v>0</v>
      </c>
      <c r="N98" s="205">
        <f t="shared" si="27"/>
        <v>5</v>
      </c>
      <c r="O98" s="206">
        <f t="shared" si="28"/>
        <v>0</v>
      </c>
      <c r="P98" s="183">
        <f t="shared" si="38"/>
        <v>0</v>
      </c>
      <c r="S98" s="334">
        <v>0</v>
      </c>
    </row>
    <row r="99" spans="1:20" ht="14.25" customHeight="1" thickBot="1" x14ac:dyDescent="0.3">
      <c r="B99" s="249"/>
      <c r="C99" s="233"/>
      <c r="D99" s="233"/>
      <c r="E99" s="233"/>
      <c r="F99" s="184"/>
      <c r="G99" s="258"/>
      <c r="H99" s="205">
        <f t="shared" si="21"/>
        <v>1</v>
      </c>
      <c r="I99" s="206">
        <f t="shared" si="22"/>
        <v>0</v>
      </c>
      <c r="J99" s="183">
        <f t="shared" si="36"/>
        <v>0</v>
      </c>
      <c r="K99" s="205">
        <f t="shared" si="24"/>
        <v>2</v>
      </c>
      <c r="L99" s="206">
        <f t="shared" si="25"/>
        <v>0</v>
      </c>
      <c r="M99" s="183">
        <f t="shared" si="37"/>
        <v>0</v>
      </c>
      <c r="N99" s="205">
        <f t="shared" si="27"/>
        <v>5</v>
      </c>
      <c r="O99" s="206">
        <f t="shared" si="28"/>
        <v>0</v>
      </c>
      <c r="P99" s="183">
        <f t="shared" si="38"/>
        <v>0</v>
      </c>
      <c r="S99" s="334">
        <v>0</v>
      </c>
    </row>
    <row r="100" spans="1:20" ht="20.100000000000001" thickBot="1" x14ac:dyDescent="0.25">
      <c r="B100" s="256" t="s">
        <v>122</v>
      </c>
      <c r="C100" s="257"/>
      <c r="D100" s="257"/>
      <c r="E100" s="257"/>
      <c r="F100" s="445"/>
      <c r="G100" s="447">
        <f>SUM(G101:G103)</f>
        <v>0</v>
      </c>
      <c r="H100" s="445"/>
      <c r="I100" s="445"/>
      <c r="J100" s="447">
        <f>SUM(J101:J103)</f>
        <v>0</v>
      </c>
      <c r="K100" s="445"/>
      <c r="L100" s="447"/>
      <c r="M100" s="447">
        <f>SUM(M101:M103)</f>
        <v>0</v>
      </c>
      <c r="N100" s="445"/>
      <c r="O100" s="447"/>
      <c r="P100" s="448">
        <f>SUM(P101:P103)</f>
        <v>0</v>
      </c>
      <c r="S100" s="449">
        <f>SUM(S101:S103)</f>
        <v>0</v>
      </c>
    </row>
    <row r="101" spans="1:20" x14ac:dyDescent="0.2">
      <c r="B101" s="208"/>
      <c r="C101" s="208"/>
      <c r="D101" s="233"/>
      <c r="E101" s="233"/>
      <c r="F101" s="184"/>
      <c r="G101" s="185"/>
      <c r="H101" s="205">
        <f t="shared" si="21"/>
        <v>1</v>
      </c>
      <c r="I101" s="206">
        <f t="shared" si="22"/>
        <v>0</v>
      </c>
      <c r="J101" s="183">
        <f t="shared" ref="J101:J103" si="39">I101</f>
        <v>0</v>
      </c>
      <c r="K101" s="205">
        <f t="shared" si="24"/>
        <v>2</v>
      </c>
      <c r="L101" s="206">
        <f t="shared" si="25"/>
        <v>0</v>
      </c>
      <c r="M101" s="183">
        <f t="shared" ref="M101:M103" si="40">L101</f>
        <v>0</v>
      </c>
      <c r="N101" s="205">
        <f t="shared" si="27"/>
        <v>5</v>
      </c>
      <c r="O101" s="206">
        <f t="shared" si="28"/>
        <v>0</v>
      </c>
      <c r="P101" s="183">
        <f t="shared" ref="P101:P103" si="41">O101</f>
        <v>0</v>
      </c>
      <c r="S101" s="334">
        <v>0</v>
      </c>
      <c r="T101" s="173" t="s">
        <v>455</v>
      </c>
    </row>
    <row r="102" spans="1:20" ht="14.25" customHeight="1" x14ac:dyDescent="0.25">
      <c r="B102" s="249"/>
      <c r="C102" s="208"/>
      <c r="D102" s="233"/>
      <c r="E102" s="233"/>
      <c r="F102" s="184"/>
      <c r="G102" s="185"/>
      <c r="H102" s="205">
        <f t="shared" si="21"/>
        <v>1</v>
      </c>
      <c r="I102" s="206">
        <f t="shared" si="22"/>
        <v>0</v>
      </c>
      <c r="J102" s="183">
        <f t="shared" si="39"/>
        <v>0</v>
      </c>
      <c r="K102" s="205">
        <f t="shared" si="24"/>
        <v>2</v>
      </c>
      <c r="L102" s="206">
        <f t="shared" si="25"/>
        <v>0</v>
      </c>
      <c r="M102" s="183">
        <f t="shared" si="40"/>
        <v>0</v>
      </c>
      <c r="N102" s="205">
        <f t="shared" si="27"/>
        <v>5</v>
      </c>
      <c r="O102" s="206">
        <f t="shared" si="28"/>
        <v>0</v>
      </c>
      <c r="P102" s="183">
        <f t="shared" si="41"/>
        <v>0</v>
      </c>
      <c r="S102" s="334">
        <v>0</v>
      </c>
    </row>
    <row r="103" spans="1:20" ht="15.95" thickBot="1" x14ac:dyDescent="0.25">
      <c r="B103" s="209"/>
      <c r="C103" s="208"/>
      <c r="D103" s="233"/>
      <c r="E103" s="233"/>
      <c r="F103" s="186"/>
      <c r="G103" s="187"/>
      <c r="H103" s="205">
        <f t="shared" si="21"/>
        <v>1</v>
      </c>
      <c r="I103" s="206">
        <f t="shared" si="22"/>
        <v>0</v>
      </c>
      <c r="J103" s="183">
        <f t="shared" si="39"/>
        <v>0</v>
      </c>
      <c r="K103" s="205">
        <f t="shared" si="24"/>
        <v>2</v>
      </c>
      <c r="L103" s="206">
        <f t="shared" si="25"/>
        <v>0</v>
      </c>
      <c r="M103" s="183">
        <f t="shared" si="40"/>
        <v>0</v>
      </c>
      <c r="N103" s="205">
        <f t="shared" si="27"/>
        <v>5</v>
      </c>
      <c r="O103" s="206">
        <f t="shared" si="28"/>
        <v>0</v>
      </c>
      <c r="P103" s="183">
        <f t="shared" si="41"/>
        <v>0</v>
      </c>
      <c r="S103" s="443">
        <v>0</v>
      </c>
    </row>
    <row r="104" spans="1:20" x14ac:dyDescent="0.2">
      <c r="A104" s="174"/>
      <c r="B104" s="570" t="s">
        <v>421</v>
      </c>
      <c r="C104" s="571"/>
      <c r="D104" s="571"/>
      <c r="E104" s="572"/>
      <c r="F104" s="188"/>
      <c r="G104" s="189">
        <f>SUM(G100+G96+G92+G88+G84)</f>
        <v>0</v>
      </c>
      <c r="H104" s="190"/>
      <c r="I104" s="191">
        <f>SUM(I84:I103)</f>
        <v>0</v>
      </c>
      <c r="J104" s="189">
        <f>SUM(J100+J96+J92+J88+J84)</f>
        <v>0</v>
      </c>
      <c r="K104" s="190"/>
      <c r="L104" s="191">
        <f>SUM(L84:L103)</f>
        <v>0</v>
      </c>
      <c r="M104" s="189">
        <f>SUM(M100+M96+M92+M88+M84)</f>
        <v>0</v>
      </c>
      <c r="N104" s="190"/>
      <c r="O104" s="191">
        <f>SUM(O84:O103)</f>
        <v>0</v>
      </c>
      <c r="P104" s="189">
        <f>SUM(P100+P96+P92+P88+P84)</f>
        <v>0</v>
      </c>
    </row>
    <row r="105" spans="1:20" x14ac:dyDescent="0.2">
      <c r="A105" s="174"/>
      <c r="B105" s="573" t="s">
        <v>419</v>
      </c>
      <c r="C105" s="574"/>
      <c r="D105" s="574"/>
      <c r="E105" s="575"/>
      <c r="F105" s="192"/>
      <c r="G105" s="193"/>
      <c r="H105" s="194"/>
      <c r="I105" s="176">
        <f>G104-I104</f>
        <v>0</v>
      </c>
      <c r="J105" s="193">
        <f>G104-J104</f>
        <v>0</v>
      </c>
      <c r="K105" s="194"/>
      <c r="L105" s="176">
        <f>G104-L104</f>
        <v>0</v>
      </c>
      <c r="M105" s="193">
        <f>G104-M104</f>
        <v>0</v>
      </c>
      <c r="N105" s="194"/>
      <c r="O105" s="176">
        <f>G104-O104</f>
        <v>0</v>
      </c>
      <c r="P105" s="193">
        <f>G104-P104</f>
        <v>0</v>
      </c>
    </row>
    <row r="106" spans="1:20" ht="15.95" thickBot="1" x14ac:dyDescent="0.25">
      <c r="A106" s="174"/>
      <c r="B106" s="576" t="s">
        <v>420</v>
      </c>
      <c r="C106" s="577"/>
      <c r="D106" s="577"/>
      <c r="E106" s="578"/>
      <c r="F106" s="195"/>
      <c r="G106" s="214"/>
      <c r="H106" s="217"/>
      <c r="I106" s="218" t="str">
        <f>IFERROR(IF($G$104=0,"0.00%",IF($G$104&gt;0,I105/G104)),0)</f>
        <v>0.00%</v>
      </c>
      <c r="J106" s="197" t="str">
        <f>IFERROR(IF($G$104=0,"0.00%",IF($G$104&gt;0,J105/G104)),0)</f>
        <v>0.00%</v>
      </c>
      <c r="K106" s="198"/>
      <c r="L106" s="218" t="str">
        <f>IFERROR(IF($G$104=0,"0.00%",IF($G$104&gt;0,L105/G104)),0)</f>
        <v>0.00%</v>
      </c>
      <c r="M106" s="197" t="str">
        <f>IFERROR(IF($G$104=0,"0.00%",IF($G$104&gt;0,M105/G104)),0)</f>
        <v>0.00%</v>
      </c>
      <c r="N106" s="198"/>
      <c r="O106" s="218" t="str">
        <f>IFERROR(IF($G$104=0,"0.00%",IF($G$104&gt;0,O105/G104)),0)</f>
        <v>0.00%</v>
      </c>
      <c r="P106" s="197" t="str">
        <f>IFERROR(IF($G$104=0,"0.00%",IF($G$104&gt;0,P105/G104)),0)</f>
        <v>0.00%</v>
      </c>
    </row>
    <row r="108" spans="1:20" ht="15.95" thickBot="1" x14ac:dyDescent="0.25"/>
    <row r="109" spans="1:20" ht="27" thickBot="1" x14ac:dyDescent="0.25">
      <c r="A109" s="174" t="s">
        <v>284</v>
      </c>
      <c r="B109" s="582" t="s">
        <v>462</v>
      </c>
      <c r="C109" s="583"/>
      <c r="D109" s="583"/>
      <c r="E109" s="584"/>
      <c r="F109" s="568" t="s">
        <v>404</v>
      </c>
      <c r="G109" s="569"/>
      <c r="H109" s="567" t="s">
        <v>399</v>
      </c>
      <c r="I109" s="568"/>
      <c r="J109" s="569"/>
      <c r="K109" s="567" t="s">
        <v>382</v>
      </c>
      <c r="L109" s="568"/>
      <c r="M109" s="569"/>
      <c r="N109" s="567" t="s">
        <v>383</v>
      </c>
      <c r="O109" s="568"/>
      <c r="P109" s="569"/>
    </row>
    <row r="110" spans="1:20" ht="52.5" customHeight="1" thickBot="1" x14ac:dyDescent="0.25">
      <c r="B110" s="231" t="s">
        <v>384</v>
      </c>
      <c r="C110" s="234" t="s">
        <v>436</v>
      </c>
      <c r="D110" s="265" t="s">
        <v>135</v>
      </c>
      <c r="E110" s="265" t="s">
        <v>469</v>
      </c>
      <c r="F110" s="210" t="s">
        <v>385</v>
      </c>
      <c r="G110" s="211" t="s">
        <v>474</v>
      </c>
      <c r="H110" s="180" t="s">
        <v>385</v>
      </c>
      <c r="I110" s="181" t="s">
        <v>475</v>
      </c>
      <c r="J110" s="211" t="s">
        <v>474</v>
      </c>
      <c r="K110" s="180" t="s">
        <v>385</v>
      </c>
      <c r="L110" s="181" t="s">
        <v>475</v>
      </c>
      <c r="M110" s="211" t="s">
        <v>474</v>
      </c>
      <c r="N110" s="180" t="s">
        <v>385</v>
      </c>
      <c r="O110" s="181" t="s">
        <v>475</v>
      </c>
      <c r="P110" s="211" t="s">
        <v>474</v>
      </c>
      <c r="S110" s="441" t="s">
        <v>467</v>
      </c>
    </row>
    <row r="111" spans="1:20" ht="20.100000000000001" thickBot="1" x14ac:dyDescent="0.25">
      <c r="B111" s="256" t="s">
        <v>283</v>
      </c>
      <c r="C111" s="257"/>
      <c r="D111" s="257"/>
      <c r="E111" s="257"/>
      <c r="F111" s="445"/>
      <c r="G111" s="447">
        <f>SUM(G112:G114)</f>
        <v>0</v>
      </c>
      <c r="H111" s="445"/>
      <c r="I111" s="445"/>
      <c r="J111" s="447">
        <f>SUM(J112:J114)</f>
        <v>0</v>
      </c>
      <c r="K111" s="445"/>
      <c r="L111" s="445"/>
      <c r="M111" s="447">
        <f>SUM(M112:M114)</f>
        <v>0</v>
      </c>
      <c r="N111" s="445"/>
      <c r="O111" s="445"/>
      <c r="P111" s="448">
        <f>SUM(P112:P114)</f>
        <v>0</v>
      </c>
      <c r="S111" s="449">
        <f>SUM(S112:S114)</f>
        <v>0</v>
      </c>
    </row>
    <row r="112" spans="1:20" x14ac:dyDescent="0.2">
      <c r="B112" s="207"/>
      <c r="C112" s="233"/>
      <c r="D112" s="233"/>
      <c r="E112" s="233"/>
      <c r="F112" s="212"/>
      <c r="G112" s="213"/>
      <c r="H112" s="215">
        <f>($F112+1)</f>
        <v>1</v>
      </c>
      <c r="I112" s="216">
        <f>IF($H112&gt;59, "0", $G112)</f>
        <v>0</v>
      </c>
      <c r="J112" s="213">
        <f t="shared" ref="J112:J114" si="42">I112</f>
        <v>0</v>
      </c>
      <c r="K112" s="215">
        <f>$F112+2</f>
        <v>2</v>
      </c>
      <c r="L112" s="216">
        <f>IF($K112&gt;59, "0", IF($J112 &gt;0, $J112, IF($J112=0, $I112)))</f>
        <v>0</v>
      </c>
      <c r="M112" s="213">
        <f t="shared" ref="M112:M114" si="43">L112</f>
        <v>0</v>
      </c>
      <c r="N112" s="215">
        <f>$F112+5</f>
        <v>5</v>
      </c>
      <c r="O112" s="216">
        <f>IF($N112&gt;59, "0", IF($M112 &gt;0, $M112, IF($M112=0, $L112)))</f>
        <v>0</v>
      </c>
      <c r="P112" s="213">
        <f t="shared" ref="P112:P114" si="44">O112</f>
        <v>0</v>
      </c>
      <c r="S112" s="334">
        <v>0</v>
      </c>
    </row>
    <row r="113" spans="1:20" x14ac:dyDescent="0.2">
      <c r="B113" s="208"/>
      <c r="C113" s="233"/>
      <c r="D113" s="233"/>
      <c r="E113" s="233"/>
      <c r="F113" s="184"/>
      <c r="G113" s="185"/>
      <c r="H113" s="205">
        <f>($F113+1)</f>
        <v>1</v>
      </c>
      <c r="I113" s="206">
        <f>IF($H113&gt;59, "0", $G113)</f>
        <v>0</v>
      </c>
      <c r="J113" s="183">
        <f t="shared" si="42"/>
        <v>0</v>
      </c>
      <c r="K113" s="205">
        <f>$F113+2</f>
        <v>2</v>
      </c>
      <c r="L113" s="206">
        <f>IF($K113&gt;59, "0", IF($J113 &gt;0, $J113, IF($J113=0, $I113)))</f>
        <v>0</v>
      </c>
      <c r="M113" s="183">
        <f t="shared" si="43"/>
        <v>0</v>
      </c>
      <c r="N113" s="205">
        <f>$F113+5</f>
        <v>5</v>
      </c>
      <c r="O113" s="206">
        <f>IF($N113&gt;59, "0", IF($M113 &gt;0, $M113, IF($M113=0, $L113)))</f>
        <v>0</v>
      </c>
      <c r="P113" s="183">
        <f t="shared" si="44"/>
        <v>0</v>
      </c>
      <c r="S113" s="334">
        <v>0</v>
      </c>
    </row>
    <row r="114" spans="1:20" ht="15.95" thickBot="1" x14ac:dyDescent="0.25">
      <c r="B114" s="208"/>
      <c r="C114" s="233"/>
      <c r="D114" s="233"/>
      <c r="E114" s="233"/>
      <c r="F114" s="184"/>
      <c r="G114" s="185"/>
      <c r="H114" s="205">
        <f>($F114+1)</f>
        <v>1</v>
      </c>
      <c r="I114" s="206">
        <f>IF($H114&gt;59, "0", $G114)</f>
        <v>0</v>
      </c>
      <c r="J114" s="183">
        <f t="shared" si="42"/>
        <v>0</v>
      </c>
      <c r="K114" s="205">
        <f>$F114+2</f>
        <v>2</v>
      </c>
      <c r="L114" s="206">
        <f>IF($K114&gt;59, "0", IF($J114 &gt;0, $J114, IF($J114=0, $I114)))</f>
        <v>0</v>
      </c>
      <c r="M114" s="183">
        <f t="shared" si="43"/>
        <v>0</v>
      </c>
      <c r="N114" s="205">
        <f>$F114+5</f>
        <v>5</v>
      </c>
      <c r="O114" s="206">
        <f>IF($N114&gt;59, "0", IF($M114 &gt;0, $M114, IF($M114=0, $L114)))</f>
        <v>0</v>
      </c>
      <c r="P114" s="183">
        <f t="shared" si="44"/>
        <v>0</v>
      </c>
      <c r="S114" s="334">
        <v>0</v>
      </c>
    </row>
    <row r="115" spans="1:20" ht="20.100000000000001" thickBot="1" x14ac:dyDescent="0.25">
      <c r="B115" s="256" t="s">
        <v>128</v>
      </c>
      <c r="C115" s="257"/>
      <c r="D115" s="257"/>
      <c r="E115" s="257"/>
      <c r="F115" s="445"/>
      <c r="G115" s="447">
        <f>SUM(G116:G118)</f>
        <v>0</v>
      </c>
      <c r="H115" s="445"/>
      <c r="I115" s="445"/>
      <c r="J115" s="447">
        <f>SUM(J116:J118)</f>
        <v>0</v>
      </c>
      <c r="K115" s="445"/>
      <c r="L115" s="447"/>
      <c r="M115" s="447">
        <f>SUM(M116:M118)</f>
        <v>0</v>
      </c>
      <c r="N115" s="445"/>
      <c r="O115" s="445"/>
      <c r="P115" s="448">
        <f>SUM(P116:P118)</f>
        <v>0</v>
      </c>
      <c r="S115" s="449">
        <f>SUM(S116:S118)</f>
        <v>0</v>
      </c>
    </row>
    <row r="116" spans="1:20" x14ac:dyDescent="0.2">
      <c r="B116" s="207"/>
      <c r="C116" s="233"/>
      <c r="D116" s="233"/>
      <c r="E116" s="233"/>
      <c r="F116" s="246"/>
      <c r="G116" s="183"/>
      <c r="H116" s="247">
        <f>($F116+1)</f>
        <v>1</v>
      </c>
      <c r="I116" s="248">
        <f>IF($H116&gt;59, "0", $G116)</f>
        <v>0</v>
      </c>
      <c r="J116" s="183">
        <f t="shared" ref="J116:J118" si="45">I116</f>
        <v>0</v>
      </c>
      <c r="K116" s="247">
        <f>$F116+2</f>
        <v>2</v>
      </c>
      <c r="L116" s="248">
        <f>IF($K116&gt;59, "0", IF($J116 &gt;0, $J116, IF($J116=0, $I116)))</f>
        <v>0</v>
      </c>
      <c r="M116" s="183">
        <f t="shared" ref="M116:M118" si="46">L116</f>
        <v>0</v>
      </c>
      <c r="N116" s="247">
        <f>$F116+5</f>
        <v>5</v>
      </c>
      <c r="O116" s="248">
        <f>IF($N116&gt;59, "0", IF($M116 &gt;0, $M116, IF($M116=0, $L116)))</f>
        <v>0</v>
      </c>
      <c r="P116" s="183">
        <f t="shared" ref="P116:P118" si="47">O116</f>
        <v>0</v>
      </c>
      <c r="S116" s="334">
        <v>0</v>
      </c>
    </row>
    <row r="117" spans="1:20" x14ac:dyDescent="0.2">
      <c r="B117" s="208"/>
      <c r="C117" s="233"/>
      <c r="D117" s="233"/>
      <c r="E117" s="233"/>
      <c r="F117" s="184"/>
      <c r="G117" s="185"/>
      <c r="H117" s="205">
        <f>($F117+1)</f>
        <v>1</v>
      </c>
      <c r="I117" s="206">
        <f>IF($H117&gt;59, "0", $G117)</f>
        <v>0</v>
      </c>
      <c r="J117" s="183">
        <f t="shared" si="45"/>
        <v>0</v>
      </c>
      <c r="K117" s="205">
        <f>$F117+2</f>
        <v>2</v>
      </c>
      <c r="L117" s="206">
        <f>IF($K117&gt;59, "0", IF($J117 &gt;0, $J117, IF($J117=0, $I117)))</f>
        <v>0</v>
      </c>
      <c r="M117" s="183">
        <f t="shared" si="46"/>
        <v>0</v>
      </c>
      <c r="N117" s="205">
        <f>$F117+5</f>
        <v>5</v>
      </c>
      <c r="O117" s="206">
        <f>IF($N117&gt;59, "0", IF($M117 &gt;0, $M117, IF($M117=0, $L117)))</f>
        <v>0</v>
      </c>
      <c r="P117" s="183">
        <f t="shared" si="47"/>
        <v>0</v>
      </c>
      <c r="S117" s="334">
        <v>0</v>
      </c>
    </row>
    <row r="118" spans="1:20" ht="15.95" thickBot="1" x14ac:dyDescent="0.25">
      <c r="B118" s="208"/>
      <c r="C118" s="233"/>
      <c r="D118" s="233"/>
      <c r="E118" s="233"/>
      <c r="F118" s="184"/>
      <c r="G118" s="185"/>
      <c r="H118" s="205">
        <f>($F118+1)</f>
        <v>1</v>
      </c>
      <c r="I118" s="206">
        <f>IF($H118&gt;59, "0", $G118)</f>
        <v>0</v>
      </c>
      <c r="J118" s="183">
        <f t="shared" si="45"/>
        <v>0</v>
      </c>
      <c r="K118" s="205">
        <f>$F118+2</f>
        <v>2</v>
      </c>
      <c r="L118" s="206">
        <f>IF($K118&gt;59, "0", IF($J118 &gt;0, $J118, IF($J118=0, $I118)))</f>
        <v>0</v>
      </c>
      <c r="M118" s="183">
        <f t="shared" si="46"/>
        <v>0</v>
      </c>
      <c r="N118" s="205">
        <f>$F118+5</f>
        <v>5</v>
      </c>
      <c r="O118" s="206">
        <f>IF($N118&gt;59, "0", IF($M118 &gt;0, $M118, IF($M118=0, $L118)))</f>
        <v>0</v>
      </c>
      <c r="P118" s="183">
        <f t="shared" si="47"/>
        <v>0</v>
      </c>
      <c r="S118" s="334">
        <v>0</v>
      </c>
    </row>
    <row r="119" spans="1:20" ht="20.100000000000001" thickBot="1" x14ac:dyDescent="0.25">
      <c r="B119" s="256" t="s">
        <v>292</v>
      </c>
      <c r="C119" s="257"/>
      <c r="D119" s="257"/>
      <c r="E119" s="257"/>
      <c r="F119" s="445"/>
      <c r="G119" s="447">
        <f>SUM(G120:G122)</f>
        <v>0</v>
      </c>
      <c r="H119" s="445"/>
      <c r="I119" s="445"/>
      <c r="J119" s="447">
        <f>SUM(J120:J122)</f>
        <v>0</v>
      </c>
      <c r="K119" s="445"/>
      <c r="L119" s="447"/>
      <c r="M119" s="447">
        <f>SUM(M120:M122)</f>
        <v>0</v>
      </c>
      <c r="N119" s="445"/>
      <c r="O119" s="445"/>
      <c r="P119" s="448">
        <f>SUM(P120:P122)</f>
        <v>0</v>
      </c>
      <c r="S119" s="449">
        <f>SUM(S120:S122)</f>
        <v>0</v>
      </c>
    </row>
    <row r="120" spans="1:20" ht="14.25" customHeight="1" x14ac:dyDescent="0.25">
      <c r="B120" s="250"/>
      <c r="C120" s="233"/>
      <c r="D120" s="233"/>
      <c r="E120" s="233"/>
      <c r="F120" s="184"/>
      <c r="G120" s="185"/>
      <c r="H120" s="205">
        <f>($F120+1)</f>
        <v>1</v>
      </c>
      <c r="I120" s="206">
        <f>IF($H120&gt;59, "0", $G120)</f>
        <v>0</v>
      </c>
      <c r="J120" s="183">
        <f t="shared" ref="J120:J122" si="48">I120</f>
        <v>0</v>
      </c>
      <c r="K120" s="205">
        <f>$F120+2</f>
        <v>2</v>
      </c>
      <c r="L120" s="206">
        <f>IF($K120&gt;59, "0", IF($J120 &gt;0, $J120, IF($J120=0, $I120)))</f>
        <v>0</v>
      </c>
      <c r="M120" s="183">
        <f t="shared" ref="M120:M122" si="49">L120</f>
        <v>0</v>
      </c>
      <c r="N120" s="205">
        <f>$F120+5</f>
        <v>5</v>
      </c>
      <c r="O120" s="206">
        <f>IF($N120&gt;59, "0", IF($M120 &gt;0, $M120, IF($M120=0, $L120)))</f>
        <v>0</v>
      </c>
      <c r="P120" s="183">
        <f t="shared" ref="P120:P122" si="50">O120</f>
        <v>0</v>
      </c>
      <c r="S120" s="334">
        <v>0</v>
      </c>
    </row>
    <row r="121" spans="1:20" ht="14.25" customHeight="1" x14ac:dyDescent="0.25">
      <c r="B121" s="249"/>
      <c r="C121" s="233"/>
      <c r="D121" s="233"/>
      <c r="E121" s="233"/>
      <c r="F121" s="184"/>
      <c r="G121" s="185"/>
      <c r="H121" s="205">
        <f>($F121+1)</f>
        <v>1</v>
      </c>
      <c r="I121" s="206">
        <f>IF($H121&gt;59, "0", $G121)</f>
        <v>0</v>
      </c>
      <c r="J121" s="183">
        <f t="shared" si="48"/>
        <v>0</v>
      </c>
      <c r="K121" s="205">
        <f>$F121+2</f>
        <v>2</v>
      </c>
      <c r="L121" s="206">
        <f>IF($K121&gt;59, "0", IF($J121 &gt;0, $J121, IF($J121=0, $I121)))</f>
        <v>0</v>
      </c>
      <c r="M121" s="183">
        <f t="shared" si="49"/>
        <v>0</v>
      </c>
      <c r="N121" s="205">
        <f>$F121+5</f>
        <v>5</v>
      </c>
      <c r="O121" s="206">
        <f>IF($N121&gt;59, "0", IF($M121 &gt;0, $M121, IF($M121=0, $L121)))</f>
        <v>0</v>
      </c>
      <c r="P121" s="183">
        <f t="shared" si="50"/>
        <v>0</v>
      </c>
      <c r="S121" s="334">
        <v>0</v>
      </c>
    </row>
    <row r="122" spans="1:20" ht="14.25" customHeight="1" thickBot="1" x14ac:dyDescent="0.3">
      <c r="B122" s="249"/>
      <c r="C122" s="233"/>
      <c r="D122" s="233"/>
      <c r="E122" s="233"/>
      <c r="F122" s="184"/>
      <c r="G122" s="185"/>
      <c r="H122" s="205">
        <f>($F122+1)</f>
        <v>1</v>
      </c>
      <c r="I122" s="206">
        <f>IF($H122&gt;59, "0", $G122)</f>
        <v>0</v>
      </c>
      <c r="J122" s="183">
        <f t="shared" si="48"/>
        <v>0</v>
      </c>
      <c r="K122" s="205">
        <f>$F122+2</f>
        <v>2</v>
      </c>
      <c r="L122" s="206">
        <f>IF($K122&gt;59, "0", IF($J122 &gt;0, $J122, IF($J122=0, $I122)))</f>
        <v>0</v>
      </c>
      <c r="M122" s="183">
        <f t="shared" si="49"/>
        <v>0</v>
      </c>
      <c r="N122" s="205">
        <f>$F122+5</f>
        <v>5</v>
      </c>
      <c r="O122" s="206">
        <f>IF($N122&gt;59, "0", IF($M122 &gt;0, $M122, IF($M122=0, $L122)))</f>
        <v>0</v>
      </c>
      <c r="P122" s="183">
        <f t="shared" si="50"/>
        <v>0</v>
      </c>
      <c r="S122" s="334">
        <v>0</v>
      </c>
    </row>
    <row r="123" spans="1:20" ht="20.100000000000001" thickBot="1" x14ac:dyDescent="0.25">
      <c r="B123" s="256" t="s">
        <v>122</v>
      </c>
      <c r="C123" s="257"/>
      <c r="D123" s="257"/>
      <c r="E123" s="257"/>
      <c r="F123" s="445"/>
      <c r="G123" s="447">
        <f>SUM(G124:G126)</f>
        <v>0</v>
      </c>
      <c r="H123" s="445"/>
      <c r="I123" s="445"/>
      <c r="J123" s="447">
        <f>SUM(J124:J126)</f>
        <v>0</v>
      </c>
      <c r="K123" s="445"/>
      <c r="L123" s="447"/>
      <c r="M123" s="447">
        <f>SUM(M124:M126)</f>
        <v>0</v>
      </c>
      <c r="N123" s="445"/>
      <c r="O123" s="447"/>
      <c r="P123" s="448">
        <f>SUM(P124:P126)</f>
        <v>0</v>
      </c>
      <c r="S123" s="449">
        <f>SUM(S124:S126)</f>
        <v>0</v>
      </c>
    </row>
    <row r="124" spans="1:20" x14ac:dyDescent="0.2">
      <c r="B124" s="208"/>
      <c r="C124" s="208"/>
      <c r="D124" s="233"/>
      <c r="E124" s="233"/>
      <c r="F124" s="184"/>
      <c r="G124" s="185"/>
      <c r="H124" s="205">
        <f>($F124+1)</f>
        <v>1</v>
      </c>
      <c r="I124" s="206">
        <f>IF($H124&gt;59, "0", $G124)</f>
        <v>0</v>
      </c>
      <c r="J124" s="183">
        <f t="shared" ref="J124:J126" si="51">I124</f>
        <v>0</v>
      </c>
      <c r="K124" s="205">
        <f>$F124+2</f>
        <v>2</v>
      </c>
      <c r="L124" s="206">
        <f>IF($K124&gt;59, "0", IF($J124 &gt;0, $J124, IF($J124=0, $I124)))</f>
        <v>0</v>
      </c>
      <c r="M124" s="183">
        <f t="shared" ref="M124:M126" si="52">L124</f>
        <v>0</v>
      </c>
      <c r="N124" s="205">
        <f>$F124+5</f>
        <v>5</v>
      </c>
      <c r="O124" s="206">
        <f>IF($N124&gt;59, "0", IF($M124 &gt;0, $M124, IF($M124=0, $L124)))</f>
        <v>0</v>
      </c>
      <c r="P124" s="183">
        <f t="shared" ref="P124:P126" si="53">O124</f>
        <v>0</v>
      </c>
      <c r="S124" s="334">
        <v>0</v>
      </c>
      <c r="T124" s="173" t="s">
        <v>455</v>
      </c>
    </row>
    <row r="125" spans="1:20" ht="14.25" customHeight="1" x14ac:dyDescent="0.25">
      <c r="B125" s="249"/>
      <c r="C125" s="208"/>
      <c r="D125" s="233"/>
      <c r="E125" s="233"/>
      <c r="F125" s="184"/>
      <c r="G125" s="185"/>
      <c r="H125" s="205">
        <f>($F125+1)</f>
        <v>1</v>
      </c>
      <c r="I125" s="206">
        <f>IF($H125&gt;59, "0", $G125)</f>
        <v>0</v>
      </c>
      <c r="J125" s="183">
        <f t="shared" si="51"/>
        <v>0</v>
      </c>
      <c r="K125" s="205">
        <f>$F125+2</f>
        <v>2</v>
      </c>
      <c r="L125" s="206">
        <f>IF($K125&gt;59, "0", IF($J125 &gt;0, $J125, IF($J125=0, $I125)))</f>
        <v>0</v>
      </c>
      <c r="M125" s="183">
        <f t="shared" si="52"/>
        <v>0</v>
      </c>
      <c r="N125" s="205">
        <f>$F125+5</f>
        <v>5</v>
      </c>
      <c r="O125" s="206">
        <f>IF($N125&gt;59, "0", IF($M125 &gt;0, $M125, IF($M125=0, $L125)))</f>
        <v>0</v>
      </c>
      <c r="P125" s="183">
        <f t="shared" si="53"/>
        <v>0</v>
      </c>
      <c r="S125" s="334">
        <v>0</v>
      </c>
    </row>
    <row r="126" spans="1:20" ht="15.95" thickBot="1" x14ac:dyDescent="0.25">
      <c r="B126" s="209"/>
      <c r="C126" s="208"/>
      <c r="D126" s="233"/>
      <c r="E126" s="233"/>
      <c r="F126" s="186"/>
      <c r="G126" s="187"/>
      <c r="H126" s="205">
        <f>($F126+1)</f>
        <v>1</v>
      </c>
      <c r="I126" s="206">
        <f>IF($H126&gt;59, "0", $G126)</f>
        <v>0</v>
      </c>
      <c r="J126" s="183">
        <f t="shared" si="51"/>
        <v>0</v>
      </c>
      <c r="K126" s="205">
        <f>$F126+2</f>
        <v>2</v>
      </c>
      <c r="L126" s="206">
        <f>IF($K126&gt;59, "0", IF($J126 &gt;0, $J126, IF($J126=0, $I126)))</f>
        <v>0</v>
      </c>
      <c r="M126" s="183">
        <f t="shared" si="52"/>
        <v>0</v>
      </c>
      <c r="N126" s="205">
        <f>$F126+5</f>
        <v>5</v>
      </c>
      <c r="O126" s="206">
        <f>IF($N126&gt;59, "0", IF($M126 &gt;0, $M126, IF($M126=0, $L126)))</f>
        <v>0</v>
      </c>
      <c r="P126" s="183">
        <f t="shared" si="53"/>
        <v>0</v>
      </c>
      <c r="S126" s="443">
        <v>0</v>
      </c>
    </row>
    <row r="127" spans="1:20" x14ac:dyDescent="0.2">
      <c r="A127" s="174"/>
      <c r="B127" s="570" t="s">
        <v>421</v>
      </c>
      <c r="C127" s="571"/>
      <c r="D127" s="571"/>
      <c r="E127" s="572"/>
      <c r="F127" s="188"/>
      <c r="G127" s="189">
        <f>SUM(G123+G119+G115+G111)</f>
        <v>0</v>
      </c>
      <c r="H127" s="190"/>
      <c r="I127" s="191">
        <f>SUM(I111:I126)</f>
        <v>0</v>
      </c>
      <c r="J127" s="189">
        <f>SUM(J123+J119+J115+J111)</f>
        <v>0</v>
      </c>
      <c r="K127" s="190"/>
      <c r="L127" s="191">
        <f>SUM(L111:L126)</f>
        <v>0</v>
      </c>
      <c r="M127" s="189">
        <f>SUM(M123+M119+M115+M111)</f>
        <v>0</v>
      </c>
      <c r="N127" s="190"/>
      <c r="O127" s="191">
        <f>SUM(O111:O126)</f>
        <v>0</v>
      </c>
      <c r="P127" s="189">
        <f>SUM(P123+P119+P115+P111)</f>
        <v>0</v>
      </c>
    </row>
    <row r="128" spans="1:20" x14ac:dyDescent="0.2">
      <c r="A128" s="174"/>
      <c r="B128" s="573" t="s">
        <v>419</v>
      </c>
      <c r="C128" s="574"/>
      <c r="D128" s="574"/>
      <c r="E128" s="575"/>
      <c r="F128" s="192"/>
      <c r="G128" s="193"/>
      <c r="H128" s="194"/>
      <c r="I128" s="176">
        <f>G127-I127</f>
        <v>0</v>
      </c>
      <c r="J128" s="193">
        <f>G127-J127</f>
        <v>0</v>
      </c>
      <c r="K128" s="194"/>
      <c r="L128" s="176">
        <f>G127-L127</f>
        <v>0</v>
      </c>
      <c r="M128" s="193">
        <f>G127-M127</f>
        <v>0</v>
      </c>
      <c r="N128" s="194"/>
      <c r="O128" s="176">
        <f>G127-O127</f>
        <v>0</v>
      </c>
      <c r="P128" s="193">
        <f>G127-P127</f>
        <v>0</v>
      </c>
    </row>
    <row r="129" spans="1:16" ht="15.95" thickBot="1" x14ac:dyDescent="0.25">
      <c r="A129" s="174"/>
      <c r="B129" s="576" t="s">
        <v>420</v>
      </c>
      <c r="C129" s="577"/>
      <c r="D129" s="577"/>
      <c r="E129" s="578"/>
      <c r="F129" s="195"/>
      <c r="G129" s="214"/>
      <c r="H129" s="217"/>
      <c r="I129" s="218" t="str">
        <f>IFERROR(IF($G$127=0,"0.00%",IF($G$127&gt;0,I128/G127)),0)</f>
        <v>0.00%</v>
      </c>
      <c r="J129" s="197" t="str">
        <f>IFERROR(IF($G$127=0,"0.00%",IF($G$127&gt;0,J128/G127)),0)</f>
        <v>0.00%</v>
      </c>
      <c r="K129" s="198"/>
      <c r="L129" s="218" t="str">
        <f>IFERROR(IF($G$127=0,"0.00%",IF($G$127&gt;0,L128/G127)),0)</f>
        <v>0.00%</v>
      </c>
      <c r="M129" s="197" t="str">
        <f>IFERROR(IF($G$127=0,"0.00%",IF($G$127&gt;0,M128/G127)),0)</f>
        <v>0.00%</v>
      </c>
      <c r="N129" s="198"/>
      <c r="O129" s="218" t="str">
        <f>IFERROR(IF($G$127=0,"0.00%",IF($G$127&gt;0,O128/G127)),0)</f>
        <v>0.00%</v>
      </c>
      <c r="P129" s="197" t="str">
        <f>IFERROR(IF($G$127=0,"0.00%",IF($G$127&gt;0,P128/G127)),0)</f>
        <v>0.00%</v>
      </c>
    </row>
    <row r="131" spans="1:16" x14ac:dyDescent="0.25">
      <c r="B131" s="410" t="s">
        <v>534</v>
      </c>
    </row>
    <row r="133" spans="1:16" ht="15" customHeight="1" x14ac:dyDescent="0.2">
      <c r="B133" s="587" t="s">
        <v>619</v>
      </c>
      <c r="C133" s="587"/>
      <c r="D133" s="587"/>
      <c r="E133" s="587"/>
      <c r="F133" s="587"/>
      <c r="G133" s="587"/>
      <c r="H133" s="587"/>
      <c r="I133" s="587"/>
      <c r="J133" s="587"/>
      <c r="K133" s="587"/>
      <c r="L133" s="587"/>
      <c r="M133" s="587"/>
      <c r="N133" s="587"/>
      <c r="O133" s="587"/>
      <c r="P133" s="587"/>
    </row>
    <row r="134" spans="1:16" x14ac:dyDescent="0.2">
      <c r="I134" s="270"/>
    </row>
    <row r="135" spans="1:16" x14ac:dyDescent="0.2">
      <c r="I135" s="270"/>
    </row>
    <row r="136" spans="1:16" x14ac:dyDescent="0.2">
      <c r="I136" s="270"/>
    </row>
    <row r="137" spans="1:16" x14ac:dyDescent="0.2">
      <c r="I137" s="270"/>
    </row>
    <row r="138" spans="1:16" x14ac:dyDescent="0.2">
      <c r="B138" s="585"/>
      <c r="C138" s="585"/>
      <c r="D138" s="585"/>
      <c r="E138" s="585"/>
      <c r="F138" s="585"/>
      <c r="G138" s="585"/>
      <c r="H138" s="586"/>
      <c r="I138" s="270"/>
    </row>
    <row r="139" spans="1:16" x14ac:dyDescent="0.2">
      <c r="I139" s="270"/>
    </row>
  </sheetData>
  <sheetProtection password="B90C" sheet="1" objects="1" scenarios="1" selectLockedCells="1"/>
  <mergeCells count="38">
    <mergeCell ref="B138:H138"/>
    <mergeCell ref="B133:P133"/>
    <mergeCell ref="I1:N1"/>
    <mergeCell ref="F12:G12"/>
    <mergeCell ref="H12:J12"/>
    <mergeCell ref="N12:P12"/>
    <mergeCell ref="K12:M12"/>
    <mergeCell ref="B9:H9"/>
    <mergeCell ref="B39:E39"/>
    <mergeCell ref="B40:E40"/>
    <mergeCell ref="B12:E12"/>
    <mergeCell ref="I2:N2"/>
    <mergeCell ref="N82:P82"/>
    <mergeCell ref="B77:E77"/>
    <mergeCell ref="B78:E78"/>
    <mergeCell ref="B79:E79"/>
    <mergeCell ref="I3:N3"/>
    <mergeCell ref="B105:E105"/>
    <mergeCell ref="B106:E106"/>
    <mergeCell ref="B109:E109"/>
    <mergeCell ref="F109:G109"/>
    <mergeCell ref="H109:J109"/>
    <mergeCell ref="B104:E104"/>
    <mergeCell ref="K109:M109"/>
    <mergeCell ref="N109:P109"/>
    <mergeCell ref="B82:E82"/>
    <mergeCell ref="F82:G82"/>
    <mergeCell ref="H82:J82"/>
    <mergeCell ref="B41:E41"/>
    <mergeCell ref="B44:E44"/>
    <mergeCell ref="F44:G44"/>
    <mergeCell ref="H44:J44"/>
    <mergeCell ref="K82:M82"/>
    <mergeCell ref="N44:P44"/>
    <mergeCell ref="B127:E127"/>
    <mergeCell ref="B128:E128"/>
    <mergeCell ref="B129:E129"/>
    <mergeCell ref="K44:M44"/>
  </mergeCells>
  <conditionalFormatting sqref="I40:M40">
    <cfRule type="cellIs" dxfId="255" priority="270" operator="between">
      <formula>1</formula>
      <formula>100</formula>
    </cfRule>
  </conditionalFormatting>
  <conditionalFormatting sqref="H19:H20 H74 H60 H52 H76">
    <cfRule type="cellIs" priority="277" operator="lessThanOrEqual">
      <formula>25</formula>
    </cfRule>
  </conditionalFormatting>
  <conditionalFormatting sqref="H14:H20 K14:K20 N14:N20 N74 K74 H74 N60 K60 H60 N52 K52 H52 H76 K76 N76">
    <cfRule type="cellIs" dxfId="254" priority="268" operator="lessThanOrEqual">
      <formula>20</formula>
    </cfRule>
  </conditionalFormatting>
  <conditionalFormatting sqref="L14:L20 O14:O20 O74 L74 I74 O60 L60 I60 O52 L52 I52 I76 L76 O76 I14:I20">
    <cfRule type="cellIs" dxfId="253" priority="267" operator="equal">
      <formula>0</formula>
    </cfRule>
  </conditionalFormatting>
  <conditionalFormatting sqref="I40:M40">
    <cfRule type="cellIs" dxfId="252" priority="269" operator="lessThan">
      <formula>0</formula>
    </cfRule>
  </conditionalFormatting>
  <conditionalFormatting sqref="F14:F38 H14:H20 K14:K20 N14:N20 N74 K74 H74 F74 N60 K60 H60 F60 N52 K52 H52 F47:F52 F76 H76 K76 N76">
    <cfRule type="cellIs" dxfId="251" priority="272" operator="between">
      <formula>50</formula>
      <formula>51</formula>
    </cfRule>
    <cfRule type="cellIs" dxfId="250" priority="273" operator="between">
      <formula>52</formula>
      <formula>54</formula>
    </cfRule>
    <cfRule type="cellIs" dxfId="249" priority="274" operator="between">
      <formula>55</formula>
      <formula>57</formula>
    </cfRule>
    <cfRule type="cellIs" dxfId="248" priority="275" operator="between">
      <formula>58</formula>
      <formula>59</formula>
    </cfRule>
    <cfRule type="cellIs" dxfId="247" priority="276" operator="greaterThanOrEqual">
      <formula>60</formula>
    </cfRule>
  </conditionalFormatting>
  <conditionalFormatting sqref="N40:P40">
    <cfRule type="cellIs" dxfId="246" priority="266" operator="between">
      <formula>1</formula>
      <formula>100</formula>
    </cfRule>
  </conditionalFormatting>
  <conditionalFormatting sqref="N40:P40">
    <cfRule type="cellIs" dxfId="245" priority="265" operator="lessThan">
      <formula>0</formula>
    </cfRule>
  </conditionalFormatting>
  <conditionalFormatting sqref="H21:H38">
    <cfRule type="cellIs" priority="264" operator="lessThanOrEqual">
      <formula>25</formula>
    </cfRule>
  </conditionalFormatting>
  <conditionalFormatting sqref="H21:H38">
    <cfRule type="cellIs" dxfId="244" priority="257" operator="lessThanOrEqual">
      <formula>20</formula>
    </cfRule>
  </conditionalFormatting>
  <conditionalFormatting sqref="I21:I38">
    <cfRule type="cellIs" dxfId="243" priority="256" operator="equal">
      <formula>0</formula>
    </cfRule>
  </conditionalFormatting>
  <conditionalFormatting sqref="H21:H38">
    <cfRule type="cellIs" dxfId="242" priority="259" operator="between">
      <formula>50</formula>
      <formula>51</formula>
    </cfRule>
    <cfRule type="cellIs" dxfId="241" priority="260" operator="between">
      <formula>52</formula>
      <formula>54</formula>
    </cfRule>
    <cfRule type="cellIs" dxfId="240" priority="261" operator="between">
      <formula>55</formula>
      <formula>57</formula>
    </cfRule>
    <cfRule type="cellIs" dxfId="239" priority="262" operator="between">
      <formula>58</formula>
      <formula>59</formula>
    </cfRule>
    <cfRule type="cellIs" dxfId="238" priority="263" operator="greaterThanOrEqual">
      <formula>60</formula>
    </cfRule>
  </conditionalFormatting>
  <conditionalFormatting sqref="K21:K38">
    <cfRule type="cellIs" dxfId="237" priority="249" operator="lessThanOrEqual">
      <formula>20</formula>
    </cfRule>
  </conditionalFormatting>
  <conditionalFormatting sqref="L21:L38">
    <cfRule type="cellIs" dxfId="236" priority="248" operator="equal">
      <formula>0</formula>
    </cfRule>
  </conditionalFormatting>
  <conditionalFormatting sqref="K21:K38">
    <cfRule type="cellIs" dxfId="235" priority="251" operator="between">
      <formula>50</formula>
      <formula>51</formula>
    </cfRule>
    <cfRule type="cellIs" dxfId="234" priority="252" operator="between">
      <formula>52</formula>
      <formula>54</formula>
    </cfRule>
    <cfRule type="cellIs" dxfId="233" priority="253" operator="between">
      <formula>55</formula>
      <formula>57</formula>
    </cfRule>
    <cfRule type="cellIs" dxfId="232" priority="254" operator="between">
      <formula>58</formula>
      <formula>59</formula>
    </cfRule>
    <cfRule type="cellIs" dxfId="231" priority="255" operator="greaterThanOrEqual">
      <formula>60</formula>
    </cfRule>
  </conditionalFormatting>
  <conditionalFormatting sqref="N21:N38">
    <cfRule type="cellIs" dxfId="230" priority="241" operator="lessThanOrEqual">
      <formula>20</formula>
    </cfRule>
  </conditionalFormatting>
  <conditionalFormatting sqref="O21:O38">
    <cfRule type="cellIs" dxfId="229" priority="240" operator="equal">
      <formula>0</formula>
    </cfRule>
  </conditionalFormatting>
  <conditionalFormatting sqref="N21:N38">
    <cfRule type="cellIs" dxfId="228" priority="243" operator="between">
      <formula>50</formula>
      <formula>51</formula>
    </cfRule>
    <cfRule type="cellIs" dxfId="227" priority="244" operator="between">
      <formula>52</formula>
      <formula>54</formula>
    </cfRule>
    <cfRule type="cellIs" dxfId="226" priority="245" operator="between">
      <formula>55</formula>
      <formula>57</formula>
    </cfRule>
    <cfRule type="cellIs" dxfId="225" priority="246" operator="between">
      <formula>58</formula>
      <formula>59</formula>
    </cfRule>
    <cfRule type="cellIs" dxfId="224" priority="247" operator="greaterThanOrEqual">
      <formula>60</formula>
    </cfRule>
  </conditionalFormatting>
  <conditionalFormatting sqref="L41:M41 I41:J41">
    <cfRule type="cellIs" dxfId="223" priority="235" operator="lessThanOrEqual">
      <formula>0</formula>
    </cfRule>
    <cfRule type="cellIs" dxfId="222" priority="236" operator="greaterThan">
      <formula>0.3</formula>
    </cfRule>
    <cfRule type="cellIs" dxfId="221" priority="237" operator="between">
      <formula>20%</formula>
      <formula>29%</formula>
    </cfRule>
    <cfRule type="cellIs" dxfId="220" priority="238" operator="between">
      <formula>10%</formula>
      <formula>19%</formula>
    </cfRule>
    <cfRule type="cellIs" dxfId="219" priority="239" operator="between">
      <formula>1%</formula>
      <formula>9%</formula>
    </cfRule>
  </conditionalFormatting>
  <conditionalFormatting sqref="O41:P41">
    <cfRule type="cellIs" dxfId="218" priority="230" operator="lessThanOrEqual">
      <formula>0</formula>
    </cfRule>
    <cfRule type="cellIs" dxfId="217" priority="231" operator="greaterThan">
      <formula>0.3</formula>
    </cfRule>
    <cfRule type="cellIs" dxfId="216" priority="232" operator="between">
      <formula>20%</formula>
      <formula>29%</formula>
    </cfRule>
    <cfRule type="cellIs" dxfId="215" priority="233" operator="between">
      <formula>10%</formula>
      <formula>19%</formula>
    </cfRule>
    <cfRule type="cellIs" dxfId="214" priority="234" operator="between">
      <formula>1%</formula>
      <formula>9%</formula>
    </cfRule>
  </conditionalFormatting>
  <conditionalFormatting sqref="I78:M78">
    <cfRule type="cellIs" dxfId="213" priority="222" operator="between">
      <formula>1</formula>
      <formula>100</formula>
    </cfRule>
  </conditionalFormatting>
  <conditionalFormatting sqref="H51">
    <cfRule type="cellIs" priority="229" operator="lessThanOrEqual">
      <formula>25</formula>
    </cfRule>
  </conditionalFormatting>
  <conditionalFormatting sqref="H47:H51 K47:K51 N47:N51">
    <cfRule type="cellIs" dxfId="212" priority="220" operator="lessThanOrEqual">
      <formula>20</formula>
    </cfRule>
  </conditionalFormatting>
  <conditionalFormatting sqref="L47:L51 I47:I51 O47:O51">
    <cfRule type="cellIs" dxfId="211" priority="219" operator="equal">
      <formula>0</formula>
    </cfRule>
  </conditionalFormatting>
  <conditionalFormatting sqref="I78:M78">
    <cfRule type="cellIs" dxfId="210" priority="221" operator="lessThan">
      <formula>0</formula>
    </cfRule>
  </conditionalFormatting>
  <conditionalFormatting sqref="H47:H51 K47:K51 N47:N51">
    <cfRule type="cellIs" dxfId="209" priority="224" operator="between">
      <formula>50</formula>
      <formula>51</formula>
    </cfRule>
    <cfRule type="cellIs" dxfId="208" priority="225" operator="between">
      <formula>52</formula>
      <formula>54</formula>
    </cfRule>
    <cfRule type="cellIs" dxfId="207" priority="226" operator="between">
      <formula>55</formula>
      <formula>57</formula>
    </cfRule>
    <cfRule type="cellIs" dxfId="206" priority="227" operator="between">
      <formula>58</formula>
      <formula>59</formula>
    </cfRule>
    <cfRule type="cellIs" dxfId="205" priority="228" operator="greaterThanOrEqual">
      <formula>60</formula>
    </cfRule>
  </conditionalFormatting>
  <conditionalFormatting sqref="N78:P78">
    <cfRule type="cellIs" dxfId="204" priority="218" operator="between">
      <formula>1</formula>
      <formula>100</formula>
    </cfRule>
  </conditionalFormatting>
  <conditionalFormatting sqref="N78:P78">
    <cfRule type="cellIs" dxfId="203" priority="217" operator="lessThan">
      <formula>0</formula>
    </cfRule>
  </conditionalFormatting>
  <conditionalFormatting sqref="I79:J79 L79:M79">
    <cfRule type="cellIs" dxfId="202" priority="212" operator="lessThanOrEqual">
      <formula>0</formula>
    </cfRule>
    <cfRule type="cellIs" dxfId="201" priority="213" operator="greaterThan">
      <formula>0.3</formula>
    </cfRule>
    <cfRule type="cellIs" dxfId="200" priority="214" operator="between">
      <formula>20%</formula>
      <formula>29%</formula>
    </cfRule>
    <cfRule type="cellIs" dxfId="199" priority="215" operator="between">
      <formula>10%</formula>
      <formula>19%</formula>
    </cfRule>
    <cfRule type="cellIs" dxfId="198" priority="216" operator="between">
      <formula>1%</formula>
      <formula>9%</formula>
    </cfRule>
  </conditionalFormatting>
  <conditionalFormatting sqref="O79:P79">
    <cfRule type="cellIs" dxfId="197" priority="207" operator="lessThanOrEqual">
      <formula>0</formula>
    </cfRule>
    <cfRule type="cellIs" dxfId="196" priority="208" operator="greaterThan">
      <formula>0.3</formula>
    </cfRule>
    <cfRule type="cellIs" dxfId="195" priority="209" operator="between">
      <formula>20%</formula>
      <formula>29%</formula>
    </cfRule>
    <cfRule type="cellIs" dxfId="194" priority="210" operator="between">
      <formula>10%</formula>
      <formula>19%</formula>
    </cfRule>
    <cfRule type="cellIs" dxfId="193" priority="211" operator="between">
      <formula>1%</formula>
      <formula>9%</formula>
    </cfRule>
  </conditionalFormatting>
  <conditionalFormatting sqref="H67:H68 H72">
    <cfRule type="cellIs" priority="206" operator="lessThanOrEqual">
      <formula>25</formula>
    </cfRule>
  </conditionalFormatting>
  <conditionalFormatting sqref="N67:N68 K67:K68 H67:H68 H72 K72 N72">
    <cfRule type="cellIs" dxfId="192" priority="199" operator="lessThanOrEqual">
      <formula>20</formula>
    </cfRule>
  </conditionalFormatting>
  <conditionalFormatting sqref="O67:O68 L67:L68 I67:I68 I72 L72 O72">
    <cfRule type="cellIs" dxfId="191" priority="198" operator="equal">
      <formula>0</formula>
    </cfRule>
  </conditionalFormatting>
  <conditionalFormatting sqref="N67:N68 K67:K68 H67:H68 F67:F68 F72 H72 K72 N72">
    <cfRule type="cellIs" dxfId="190" priority="201" operator="between">
      <formula>50</formula>
      <formula>51</formula>
    </cfRule>
    <cfRule type="cellIs" dxfId="189" priority="202" operator="between">
      <formula>52</formula>
      <formula>54</formula>
    </cfRule>
    <cfRule type="cellIs" dxfId="188" priority="203" operator="between">
      <formula>55</formula>
      <formula>57</formula>
    </cfRule>
    <cfRule type="cellIs" dxfId="187" priority="204" operator="between">
      <formula>58</formula>
      <formula>59</formula>
    </cfRule>
    <cfRule type="cellIs" dxfId="186" priority="205" operator="greaterThanOrEqual">
      <formula>60</formula>
    </cfRule>
  </conditionalFormatting>
  <conditionalFormatting sqref="H61:H65">
    <cfRule type="cellIs" priority="197" operator="lessThanOrEqual">
      <formula>25</formula>
    </cfRule>
  </conditionalFormatting>
  <conditionalFormatting sqref="H61:H65 K61:K65 N61:N65">
    <cfRule type="cellIs" dxfId="185" priority="190" operator="lessThanOrEqual">
      <formula>20</formula>
    </cfRule>
  </conditionalFormatting>
  <conditionalFormatting sqref="I61:I65 L61:L65 O61:O65">
    <cfRule type="cellIs" dxfId="184" priority="189" operator="equal">
      <formula>0</formula>
    </cfRule>
  </conditionalFormatting>
  <conditionalFormatting sqref="F61:F65 H61:H65 K61:K65 N61:N65">
    <cfRule type="cellIs" dxfId="183" priority="192" operator="between">
      <formula>50</formula>
      <formula>51</formula>
    </cfRule>
    <cfRule type="cellIs" dxfId="182" priority="193" operator="between">
      <formula>52</formula>
      <formula>54</formula>
    </cfRule>
    <cfRule type="cellIs" dxfId="181" priority="194" operator="between">
      <formula>55</formula>
      <formula>57</formula>
    </cfRule>
    <cfRule type="cellIs" dxfId="180" priority="195" operator="between">
      <formula>58</formula>
      <formula>59</formula>
    </cfRule>
    <cfRule type="cellIs" dxfId="179" priority="196" operator="greaterThanOrEqual">
      <formula>60</formula>
    </cfRule>
  </conditionalFormatting>
  <conditionalFormatting sqref="H54:H58">
    <cfRule type="cellIs" priority="188" operator="lessThanOrEqual">
      <formula>25</formula>
    </cfRule>
  </conditionalFormatting>
  <conditionalFormatting sqref="H54:H58 K54:K58 N54:N58">
    <cfRule type="cellIs" dxfId="178" priority="181" operator="lessThanOrEqual">
      <formula>20</formula>
    </cfRule>
  </conditionalFormatting>
  <conditionalFormatting sqref="I54:I58 L54:L58 O54:O58">
    <cfRule type="cellIs" dxfId="177" priority="180" operator="equal">
      <formula>0</formula>
    </cfRule>
  </conditionalFormatting>
  <conditionalFormatting sqref="F54:F58 H54:H58 K54:K58 N54:N58">
    <cfRule type="cellIs" dxfId="176" priority="183" operator="between">
      <formula>50</formula>
      <formula>51</formula>
    </cfRule>
    <cfRule type="cellIs" dxfId="175" priority="184" operator="between">
      <formula>52</formula>
      <formula>54</formula>
    </cfRule>
    <cfRule type="cellIs" dxfId="174" priority="185" operator="between">
      <formula>55</formula>
      <formula>57</formula>
    </cfRule>
    <cfRule type="cellIs" dxfId="173" priority="186" operator="between">
      <formula>58</formula>
      <formula>59</formula>
    </cfRule>
    <cfRule type="cellIs" dxfId="172" priority="187" operator="greaterThanOrEqual">
      <formula>60</formula>
    </cfRule>
  </conditionalFormatting>
  <conditionalFormatting sqref="H69:H71">
    <cfRule type="cellIs" priority="179" operator="lessThanOrEqual">
      <formula>25</formula>
    </cfRule>
  </conditionalFormatting>
  <conditionalFormatting sqref="N69:N71 K69:K71 H69:H71">
    <cfRule type="cellIs" dxfId="171" priority="172" operator="lessThanOrEqual">
      <formula>20</formula>
    </cfRule>
  </conditionalFormatting>
  <conditionalFormatting sqref="O69:O71 L69:L71 I69:I71">
    <cfRule type="cellIs" dxfId="170" priority="171" operator="equal">
      <formula>0</formula>
    </cfRule>
  </conditionalFormatting>
  <conditionalFormatting sqref="N69:N71 K69:K71 H69:H71 F69:F71">
    <cfRule type="cellIs" dxfId="169" priority="174" operator="between">
      <formula>50</formula>
      <formula>51</formula>
    </cfRule>
    <cfRule type="cellIs" dxfId="168" priority="175" operator="between">
      <formula>52</formula>
      <formula>54</formula>
    </cfRule>
    <cfRule type="cellIs" dxfId="167" priority="176" operator="between">
      <formula>55</formula>
      <formula>57</formula>
    </cfRule>
    <cfRule type="cellIs" dxfId="166" priority="177" operator="between">
      <formula>58</formula>
      <formula>59</formula>
    </cfRule>
    <cfRule type="cellIs" dxfId="165" priority="178" operator="greaterThanOrEqual">
      <formula>60</formula>
    </cfRule>
  </conditionalFormatting>
  <conditionalFormatting sqref="H95">
    <cfRule type="cellIs" priority="103" operator="lessThanOrEqual">
      <formula>25</formula>
    </cfRule>
  </conditionalFormatting>
  <conditionalFormatting sqref="N95 K95 H95">
    <cfRule type="cellIs" dxfId="164" priority="96" operator="lessThanOrEqual">
      <formula>20</formula>
    </cfRule>
  </conditionalFormatting>
  <conditionalFormatting sqref="O95 L95 I95">
    <cfRule type="cellIs" dxfId="163" priority="95" operator="equal">
      <formula>0</formula>
    </cfRule>
  </conditionalFormatting>
  <conditionalFormatting sqref="N95 K95 H95 F95">
    <cfRule type="cellIs" dxfId="162" priority="98" operator="between">
      <formula>50</formula>
      <formula>51</formula>
    </cfRule>
    <cfRule type="cellIs" dxfId="161" priority="99" operator="between">
      <formula>52</formula>
      <formula>54</formula>
    </cfRule>
    <cfRule type="cellIs" dxfId="160" priority="100" operator="between">
      <formula>55</formula>
      <formula>57</formula>
    </cfRule>
    <cfRule type="cellIs" dxfId="159" priority="101" operator="between">
      <formula>58</formula>
      <formula>59</formula>
    </cfRule>
    <cfRule type="cellIs" dxfId="158" priority="102" operator="greaterThanOrEqual">
      <formula>60</formula>
    </cfRule>
  </conditionalFormatting>
  <conditionalFormatting sqref="H75">
    <cfRule type="cellIs" priority="170" operator="lessThanOrEqual">
      <formula>25</formula>
    </cfRule>
  </conditionalFormatting>
  <conditionalFormatting sqref="N75 K75 H75">
    <cfRule type="cellIs" dxfId="157" priority="163" operator="lessThanOrEqual">
      <formula>20</formula>
    </cfRule>
  </conditionalFormatting>
  <conditionalFormatting sqref="O75 L75 I75">
    <cfRule type="cellIs" dxfId="156" priority="162" operator="equal">
      <formula>0</formula>
    </cfRule>
  </conditionalFormatting>
  <conditionalFormatting sqref="N75 K75 H75 F75">
    <cfRule type="cellIs" dxfId="155" priority="165" operator="between">
      <formula>50</formula>
      <formula>51</formula>
    </cfRule>
    <cfRule type="cellIs" dxfId="154" priority="166" operator="between">
      <formula>52</formula>
      <formula>54</formula>
    </cfRule>
    <cfRule type="cellIs" dxfId="153" priority="167" operator="between">
      <formula>55</formula>
      <formula>57</formula>
    </cfRule>
    <cfRule type="cellIs" dxfId="152" priority="168" operator="between">
      <formula>58</formula>
      <formula>59</formula>
    </cfRule>
    <cfRule type="cellIs" dxfId="151" priority="169" operator="greaterThanOrEqual">
      <formula>60</formula>
    </cfRule>
  </conditionalFormatting>
  <conditionalFormatting sqref="H53">
    <cfRule type="cellIs" priority="161" operator="lessThanOrEqual">
      <formula>25</formula>
    </cfRule>
  </conditionalFormatting>
  <conditionalFormatting sqref="N53 K53 H53">
    <cfRule type="cellIs" dxfId="150" priority="154" operator="lessThanOrEqual">
      <formula>20</formula>
    </cfRule>
  </conditionalFormatting>
  <conditionalFormatting sqref="O53 L53 I53">
    <cfRule type="cellIs" dxfId="149" priority="153" operator="equal">
      <formula>0</formula>
    </cfRule>
  </conditionalFormatting>
  <conditionalFormatting sqref="N53 K53 H53 F53">
    <cfRule type="cellIs" dxfId="148" priority="156" operator="between">
      <formula>50</formula>
      <formula>51</formula>
    </cfRule>
    <cfRule type="cellIs" dxfId="147" priority="157" operator="between">
      <formula>52</formula>
      <formula>54</formula>
    </cfRule>
    <cfRule type="cellIs" dxfId="146" priority="158" operator="between">
      <formula>55</formula>
      <formula>57</formula>
    </cfRule>
    <cfRule type="cellIs" dxfId="145" priority="159" operator="between">
      <formula>58</formula>
      <formula>59</formula>
    </cfRule>
    <cfRule type="cellIs" dxfId="144" priority="160" operator="greaterThanOrEqual">
      <formula>60</formula>
    </cfRule>
  </conditionalFormatting>
  <conditionalFormatting sqref="H101 H89 H103">
    <cfRule type="cellIs" priority="152" operator="lessThanOrEqual">
      <formula>25</formula>
    </cfRule>
  </conditionalFormatting>
  <conditionalFormatting sqref="N101 K101 H101 N89 K89 H89 H103 K103 N103">
    <cfRule type="cellIs" dxfId="143" priority="145" operator="lessThanOrEqual">
      <formula>20</formula>
    </cfRule>
  </conditionalFormatting>
  <conditionalFormatting sqref="O101 L101 I101 O89 L89 I89 I103 L103 O103">
    <cfRule type="cellIs" dxfId="142" priority="144" operator="equal">
      <formula>0</formula>
    </cfRule>
  </conditionalFormatting>
  <conditionalFormatting sqref="N101 K101 H101 F101 N89 K89 H89 F89 F85:F87 F103 H103 K103 N103">
    <cfRule type="cellIs" dxfId="141" priority="147" operator="between">
      <formula>50</formula>
      <formula>51</formula>
    </cfRule>
    <cfRule type="cellIs" dxfId="140" priority="148" operator="between">
      <formula>52</formula>
      <formula>54</formula>
    </cfRule>
    <cfRule type="cellIs" dxfId="139" priority="149" operator="between">
      <formula>55</formula>
      <formula>57</formula>
    </cfRule>
    <cfRule type="cellIs" dxfId="138" priority="150" operator="between">
      <formula>58</formula>
      <formula>59</formula>
    </cfRule>
    <cfRule type="cellIs" dxfId="137" priority="151" operator="greaterThanOrEqual">
      <formula>60</formula>
    </cfRule>
  </conditionalFormatting>
  <conditionalFormatting sqref="I105:M105">
    <cfRule type="cellIs" dxfId="136" priority="137" operator="between">
      <formula>1</formula>
      <formula>100</formula>
    </cfRule>
  </conditionalFormatting>
  <conditionalFormatting sqref="H85:H87 K85:K87 N85:N87">
    <cfRule type="cellIs" dxfId="135" priority="135" operator="lessThanOrEqual">
      <formula>20</formula>
    </cfRule>
  </conditionalFormatting>
  <conditionalFormatting sqref="L85:L87 I85:I87 O85:O87">
    <cfRule type="cellIs" dxfId="134" priority="134" operator="equal">
      <formula>0</formula>
    </cfRule>
  </conditionalFormatting>
  <conditionalFormatting sqref="I105:M105">
    <cfRule type="cellIs" dxfId="133" priority="136" operator="lessThan">
      <formula>0</formula>
    </cfRule>
  </conditionalFormatting>
  <conditionalFormatting sqref="H85:H87 K85:K87 N85:N87">
    <cfRule type="cellIs" dxfId="132" priority="139" operator="between">
      <formula>50</formula>
      <formula>51</formula>
    </cfRule>
    <cfRule type="cellIs" dxfId="131" priority="140" operator="between">
      <formula>52</formula>
      <formula>54</formula>
    </cfRule>
    <cfRule type="cellIs" dxfId="130" priority="141" operator="between">
      <formula>55</formula>
      <formula>57</formula>
    </cfRule>
    <cfRule type="cellIs" dxfId="129" priority="142" operator="between">
      <formula>58</formula>
      <formula>59</formula>
    </cfRule>
    <cfRule type="cellIs" dxfId="128" priority="143" operator="greaterThanOrEqual">
      <formula>60</formula>
    </cfRule>
  </conditionalFormatting>
  <conditionalFormatting sqref="N105:P105">
    <cfRule type="cellIs" dxfId="127" priority="133" operator="between">
      <formula>1</formula>
      <formula>100</formula>
    </cfRule>
  </conditionalFormatting>
  <conditionalFormatting sqref="N105:P105">
    <cfRule type="cellIs" dxfId="126" priority="132" operator="lessThan">
      <formula>0</formula>
    </cfRule>
  </conditionalFormatting>
  <conditionalFormatting sqref="I106:J106 L106:M106">
    <cfRule type="cellIs" dxfId="125" priority="127" operator="lessThanOrEqual">
      <formula>0</formula>
    </cfRule>
    <cfRule type="cellIs" dxfId="124" priority="128" operator="greaterThan">
      <formula>0.3</formula>
    </cfRule>
    <cfRule type="cellIs" dxfId="123" priority="129" operator="between">
      <formula>20%</formula>
      <formula>29%</formula>
    </cfRule>
    <cfRule type="cellIs" dxfId="122" priority="130" operator="between">
      <formula>10%</formula>
      <formula>19%</formula>
    </cfRule>
    <cfRule type="cellIs" dxfId="121" priority="131" operator="between">
      <formula>1%</formula>
      <formula>9%</formula>
    </cfRule>
  </conditionalFormatting>
  <conditionalFormatting sqref="O106:P106">
    <cfRule type="cellIs" dxfId="120" priority="122" operator="lessThanOrEqual">
      <formula>0</formula>
    </cfRule>
    <cfRule type="cellIs" dxfId="119" priority="123" operator="greaterThan">
      <formula>0.3</formula>
    </cfRule>
    <cfRule type="cellIs" dxfId="118" priority="124" operator="between">
      <formula>20%</formula>
      <formula>29%</formula>
    </cfRule>
    <cfRule type="cellIs" dxfId="117" priority="125" operator="between">
      <formula>10%</formula>
      <formula>19%</formula>
    </cfRule>
    <cfRule type="cellIs" dxfId="116" priority="126" operator="between">
      <formula>1%</formula>
      <formula>9%</formula>
    </cfRule>
  </conditionalFormatting>
  <conditionalFormatting sqref="H93:H94">
    <cfRule type="cellIs" priority="121" operator="lessThanOrEqual">
      <formula>25</formula>
    </cfRule>
  </conditionalFormatting>
  <conditionalFormatting sqref="N93:N94 K93:K94 H93:H94">
    <cfRule type="cellIs" dxfId="115" priority="114" operator="lessThanOrEqual">
      <formula>20</formula>
    </cfRule>
  </conditionalFormatting>
  <conditionalFormatting sqref="O93:O94 L93:L94 I93:I94">
    <cfRule type="cellIs" dxfId="114" priority="113" operator="equal">
      <formula>0</formula>
    </cfRule>
  </conditionalFormatting>
  <conditionalFormatting sqref="N93:N94 K93:K94 H93:H94 F93:F94">
    <cfRule type="cellIs" dxfId="113" priority="116" operator="between">
      <formula>50</formula>
      <formula>51</formula>
    </cfRule>
    <cfRule type="cellIs" dxfId="112" priority="117" operator="between">
      <formula>52</formula>
      <formula>54</formula>
    </cfRule>
    <cfRule type="cellIs" dxfId="111" priority="118" operator="between">
      <formula>55</formula>
      <formula>57</formula>
    </cfRule>
    <cfRule type="cellIs" dxfId="110" priority="119" operator="between">
      <formula>58</formula>
      <formula>59</formula>
    </cfRule>
    <cfRule type="cellIs" dxfId="109" priority="120" operator="greaterThanOrEqual">
      <formula>60</formula>
    </cfRule>
  </conditionalFormatting>
  <conditionalFormatting sqref="H90:H91">
    <cfRule type="cellIs" priority="112" operator="lessThanOrEqual">
      <formula>25</formula>
    </cfRule>
  </conditionalFormatting>
  <conditionalFormatting sqref="H90:H91 K90:K91 N90:N91">
    <cfRule type="cellIs" dxfId="108" priority="105" operator="lessThanOrEqual">
      <formula>20</formula>
    </cfRule>
  </conditionalFormatting>
  <conditionalFormatting sqref="I90:I91 L90:L91 O90:O91">
    <cfRule type="cellIs" dxfId="107" priority="104" operator="equal">
      <formula>0</formula>
    </cfRule>
  </conditionalFormatting>
  <conditionalFormatting sqref="F90:F91 H90:H91 K90:K91 N90:N91">
    <cfRule type="cellIs" dxfId="106" priority="107" operator="between">
      <formula>50</formula>
      <formula>51</formula>
    </cfRule>
    <cfRule type="cellIs" dxfId="105" priority="108" operator="between">
      <formula>52</formula>
      <formula>54</formula>
    </cfRule>
    <cfRule type="cellIs" dxfId="104" priority="109" operator="between">
      <formula>55</formula>
      <formula>57</formula>
    </cfRule>
    <cfRule type="cellIs" dxfId="103" priority="110" operator="between">
      <formula>58</formula>
      <formula>59</formula>
    </cfRule>
    <cfRule type="cellIs" dxfId="102" priority="111" operator="greaterThanOrEqual">
      <formula>60</formula>
    </cfRule>
  </conditionalFormatting>
  <conditionalFormatting sqref="H102">
    <cfRule type="cellIs" priority="94" operator="lessThanOrEqual">
      <formula>25</formula>
    </cfRule>
  </conditionalFormatting>
  <conditionalFormatting sqref="N102 K102 H102">
    <cfRule type="cellIs" dxfId="101" priority="87" operator="lessThanOrEqual">
      <formula>20</formula>
    </cfRule>
  </conditionalFormatting>
  <conditionalFormatting sqref="O102 L102 I102">
    <cfRule type="cellIs" dxfId="100" priority="86" operator="equal">
      <formula>0</formula>
    </cfRule>
  </conditionalFormatting>
  <conditionalFormatting sqref="N102 K102 H102 F102">
    <cfRule type="cellIs" dxfId="99" priority="89" operator="between">
      <formula>50</formula>
      <formula>51</formula>
    </cfRule>
    <cfRule type="cellIs" dxfId="98" priority="90" operator="between">
      <formula>52</formula>
      <formula>54</formula>
    </cfRule>
    <cfRule type="cellIs" dxfId="97" priority="91" operator="between">
      <formula>55</formula>
      <formula>57</formula>
    </cfRule>
    <cfRule type="cellIs" dxfId="96" priority="92" operator="between">
      <formula>58</formula>
      <formula>59</formula>
    </cfRule>
    <cfRule type="cellIs" dxfId="95" priority="93" operator="greaterThanOrEqual">
      <formula>60</formula>
    </cfRule>
  </conditionalFormatting>
  <conditionalFormatting sqref="H98:H99">
    <cfRule type="cellIs" priority="85" operator="lessThanOrEqual">
      <formula>25</formula>
    </cfRule>
  </conditionalFormatting>
  <conditionalFormatting sqref="N98:N99 K98:K99 H98:H99">
    <cfRule type="cellIs" dxfId="94" priority="78" operator="lessThanOrEqual">
      <formula>20</formula>
    </cfRule>
  </conditionalFormatting>
  <conditionalFormatting sqref="O98:O99 L98:L99 I98:I99">
    <cfRule type="cellIs" dxfId="93" priority="77" operator="equal">
      <formula>0</formula>
    </cfRule>
  </conditionalFormatting>
  <conditionalFormatting sqref="N98:N99 K98:K99 H98:H99 F98:F99">
    <cfRule type="cellIs" dxfId="92" priority="80" operator="between">
      <formula>50</formula>
      <formula>51</formula>
    </cfRule>
    <cfRule type="cellIs" dxfId="91" priority="81" operator="between">
      <formula>52</formula>
      <formula>54</formula>
    </cfRule>
    <cfRule type="cellIs" dxfId="90" priority="82" operator="between">
      <formula>55</formula>
      <formula>57</formula>
    </cfRule>
    <cfRule type="cellIs" dxfId="89" priority="83" operator="between">
      <formula>58</formula>
      <formula>59</formula>
    </cfRule>
    <cfRule type="cellIs" dxfId="88" priority="84" operator="greaterThanOrEqual">
      <formula>60</formula>
    </cfRule>
  </conditionalFormatting>
  <conditionalFormatting sqref="H97">
    <cfRule type="cellIs" priority="76" operator="lessThanOrEqual">
      <formula>25</formula>
    </cfRule>
  </conditionalFormatting>
  <conditionalFormatting sqref="N97 K97 H97">
    <cfRule type="cellIs" dxfId="87" priority="69" operator="lessThanOrEqual">
      <formula>20</formula>
    </cfRule>
  </conditionalFormatting>
  <conditionalFormatting sqref="O97 L97 I97">
    <cfRule type="cellIs" dxfId="86" priority="68" operator="equal">
      <formula>0</formula>
    </cfRule>
  </conditionalFormatting>
  <conditionalFormatting sqref="N97 K97 H97 F97">
    <cfRule type="cellIs" dxfId="85" priority="71" operator="between">
      <formula>50</formula>
      <formula>51</formula>
    </cfRule>
    <cfRule type="cellIs" dxfId="84" priority="72" operator="between">
      <formula>52</formula>
      <formula>54</formula>
    </cfRule>
    <cfRule type="cellIs" dxfId="83" priority="73" operator="between">
      <formula>55</formula>
      <formula>57</formula>
    </cfRule>
    <cfRule type="cellIs" dxfId="82" priority="74" operator="between">
      <formula>58</formula>
      <formula>59</formula>
    </cfRule>
    <cfRule type="cellIs" dxfId="81" priority="75" operator="greaterThanOrEqual">
      <formula>60</formula>
    </cfRule>
  </conditionalFormatting>
  <conditionalFormatting sqref="H122">
    <cfRule type="cellIs" priority="18" operator="lessThanOrEqual">
      <formula>25</formula>
    </cfRule>
  </conditionalFormatting>
  <conditionalFormatting sqref="N122 K122 H122">
    <cfRule type="cellIs" dxfId="80" priority="11" operator="lessThanOrEqual">
      <formula>20</formula>
    </cfRule>
  </conditionalFormatting>
  <conditionalFormatting sqref="O122 L122 I122">
    <cfRule type="cellIs" dxfId="79" priority="10" operator="equal">
      <formula>0</formula>
    </cfRule>
  </conditionalFormatting>
  <conditionalFormatting sqref="N122 K122 H122 F122">
    <cfRule type="cellIs" dxfId="78" priority="13" operator="between">
      <formula>50</formula>
      <formula>51</formula>
    </cfRule>
    <cfRule type="cellIs" dxfId="77" priority="14" operator="between">
      <formula>52</formula>
      <formula>54</formula>
    </cfRule>
    <cfRule type="cellIs" dxfId="76" priority="15" operator="between">
      <formula>55</formula>
      <formula>57</formula>
    </cfRule>
    <cfRule type="cellIs" dxfId="75" priority="16" operator="between">
      <formula>58</formula>
      <formula>59</formula>
    </cfRule>
    <cfRule type="cellIs" dxfId="74" priority="17" operator="greaterThanOrEqual">
      <formula>60</formula>
    </cfRule>
  </conditionalFormatting>
  <conditionalFormatting sqref="H124 H116 H126">
    <cfRule type="cellIs" priority="67" operator="lessThanOrEqual">
      <formula>25</formula>
    </cfRule>
  </conditionalFormatting>
  <conditionalFormatting sqref="N124 K124 H124 N116 K116 H116 H126 K126 N126">
    <cfRule type="cellIs" dxfId="73" priority="60" operator="lessThanOrEqual">
      <formula>20</formula>
    </cfRule>
  </conditionalFormatting>
  <conditionalFormatting sqref="O124 L124 I124 O116 L116 I116 I126 L126 O126">
    <cfRule type="cellIs" dxfId="72" priority="59" operator="equal">
      <formula>0</formula>
    </cfRule>
  </conditionalFormatting>
  <conditionalFormatting sqref="N124 K124 H124 F124 N116 K116 H116 F116 F112:F114 F126 H126 K126 N126">
    <cfRule type="cellIs" dxfId="71" priority="62" operator="between">
      <formula>50</formula>
      <formula>51</formula>
    </cfRule>
    <cfRule type="cellIs" dxfId="70" priority="63" operator="between">
      <formula>52</formula>
      <formula>54</formula>
    </cfRule>
    <cfRule type="cellIs" dxfId="69" priority="64" operator="between">
      <formula>55</formula>
      <formula>57</formula>
    </cfRule>
    <cfRule type="cellIs" dxfId="68" priority="65" operator="between">
      <formula>58</formula>
      <formula>59</formula>
    </cfRule>
    <cfRule type="cellIs" dxfId="67" priority="66" operator="greaterThanOrEqual">
      <formula>60</formula>
    </cfRule>
  </conditionalFormatting>
  <conditionalFormatting sqref="I128:M128">
    <cfRule type="cellIs" dxfId="66" priority="52" operator="between">
      <formula>1</formula>
      <formula>100</formula>
    </cfRule>
  </conditionalFormatting>
  <conditionalFormatting sqref="H112:H114 K112:K114 N112:N114">
    <cfRule type="cellIs" dxfId="65" priority="50" operator="lessThanOrEqual">
      <formula>20</formula>
    </cfRule>
  </conditionalFormatting>
  <conditionalFormatting sqref="L112:L114 I112:I114 O112:O114">
    <cfRule type="cellIs" dxfId="64" priority="49" operator="equal">
      <formula>0</formula>
    </cfRule>
  </conditionalFormatting>
  <conditionalFormatting sqref="I128:M128">
    <cfRule type="cellIs" dxfId="63" priority="51" operator="lessThan">
      <formula>0</formula>
    </cfRule>
  </conditionalFormatting>
  <conditionalFormatting sqref="H112:H114 K112:K114 N112:N114">
    <cfRule type="cellIs" dxfId="62" priority="54" operator="between">
      <formula>50</formula>
      <formula>51</formula>
    </cfRule>
    <cfRule type="cellIs" dxfId="61" priority="55" operator="between">
      <formula>52</formula>
      <formula>54</formula>
    </cfRule>
    <cfRule type="cellIs" dxfId="60" priority="56" operator="between">
      <formula>55</formula>
      <formula>57</formula>
    </cfRule>
    <cfRule type="cellIs" dxfId="59" priority="57" operator="between">
      <formula>58</formula>
      <formula>59</formula>
    </cfRule>
    <cfRule type="cellIs" dxfId="58" priority="58" operator="greaterThanOrEqual">
      <formula>60</formula>
    </cfRule>
  </conditionalFormatting>
  <conditionalFormatting sqref="N128:P128">
    <cfRule type="cellIs" dxfId="57" priority="48" operator="between">
      <formula>1</formula>
      <formula>100</formula>
    </cfRule>
  </conditionalFormatting>
  <conditionalFormatting sqref="N128:P128">
    <cfRule type="cellIs" dxfId="56" priority="47" operator="lessThan">
      <formula>0</formula>
    </cfRule>
  </conditionalFormatting>
  <conditionalFormatting sqref="I129:J129 L129:M129">
    <cfRule type="cellIs" dxfId="55" priority="42" operator="lessThanOrEqual">
      <formula>0</formula>
    </cfRule>
    <cfRule type="cellIs" dxfId="54" priority="43" operator="greaterThan">
      <formula>0.3</formula>
    </cfRule>
    <cfRule type="cellIs" dxfId="53" priority="44" operator="between">
      <formula>20%</formula>
      <formula>29%</formula>
    </cfRule>
    <cfRule type="cellIs" dxfId="52" priority="45" operator="between">
      <formula>10%</formula>
      <formula>19%</formula>
    </cfRule>
    <cfRule type="cellIs" dxfId="51" priority="46" operator="between">
      <formula>1%</formula>
      <formula>9%</formula>
    </cfRule>
  </conditionalFormatting>
  <conditionalFormatting sqref="O129:P129">
    <cfRule type="cellIs" dxfId="50" priority="37" operator="lessThanOrEqual">
      <formula>0</formula>
    </cfRule>
    <cfRule type="cellIs" dxfId="49" priority="38" operator="greaterThan">
      <formula>0.3</formula>
    </cfRule>
    <cfRule type="cellIs" dxfId="48" priority="39" operator="between">
      <formula>20%</formula>
      <formula>29%</formula>
    </cfRule>
    <cfRule type="cellIs" dxfId="47" priority="40" operator="between">
      <formula>10%</formula>
      <formula>19%</formula>
    </cfRule>
    <cfRule type="cellIs" dxfId="46" priority="41" operator="between">
      <formula>1%</formula>
      <formula>9%</formula>
    </cfRule>
  </conditionalFormatting>
  <conditionalFormatting sqref="H120:H121">
    <cfRule type="cellIs" priority="36" operator="lessThanOrEqual">
      <formula>25</formula>
    </cfRule>
  </conditionalFormatting>
  <conditionalFormatting sqref="N120:N121 K120:K121 H120:H121">
    <cfRule type="cellIs" dxfId="45" priority="29" operator="lessThanOrEqual">
      <formula>20</formula>
    </cfRule>
  </conditionalFormatting>
  <conditionalFormatting sqref="O120:O121 I120:I121 L120:L121">
    <cfRule type="cellIs" dxfId="44" priority="28" operator="equal">
      <formula>0</formula>
    </cfRule>
  </conditionalFormatting>
  <conditionalFormatting sqref="N120:N121 K120:K121 H120:H121 F120:F121">
    <cfRule type="cellIs" dxfId="43" priority="31" operator="between">
      <formula>50</formula>
      <formula>51</formula>
    </cfRule>
    <cfRule type="cellIs" dxfId="42" priority="32" operator="between">
      <formula>52</formula>
      <formula>54</formula>
    </cfRule>
    <cfRule type="cellIs" dxfId="41" priority="33" operator="between">
      <formula>55</formula>
      <formula>57</formula>
    </cfRule>
    <cfRule type="cellIs" dxfId="40" priority="34" operator="between">
      <formula>58</formula>
      <formula>59</formula>
    </cfRule>
    <cfRule type="cellIs" dxfId="39" priority="35" operator="greaterThanOrEqual">
      <formula>60</formula>
    </cfRule>
  </conditionalFormatting>
  <conditionalFormatting sqref="H117:H118">
    <cfRule type="cellIs" priority="27" operator="lessThanOrEqual">
      <formula>25</formula>
    </cfRule>
  </conditionalFormatting>
  <conditionalFormatting sqref="H117:H118 K117:K118 N117:N118">
    <cfRule type="cellIs" dxfId="38" priority="20" operator="lessThanOrEqual">
      <formula>20</formula>
    </cfRule>
  </conditionalFormatting>
  <conditionalFormatting sqref="I117:I118 L117:L118 O117:O118">
    <cfRule type="cellIs" dxfId="37" priority="19" operator="equal">
      <formula>0</formula>
    </cfRule>
  </conditionalFormatting>
  <conditionalFormatting sqref="F117:F118 H117:H118 K117:K118 N117:N118">
    <cfRule type="cellIs" dxfId="36" priority="22" operator="between">
      <formula>50</formula>
      <formula>51</formula>
    </cfRule>
    <cfRule type="cellIs" dxfId="35" priority="23" operator="between">
      <formula>52</formula>
      <formula>54</formula>
    </cfRule>
    <cfRule type="cellIs" dxfId="34" priority="24" operator="between">
      <formula>55</formula>
      <formula>57</formula>
    </cfRule>
    <cfRule type="cellIs" dxfId="33" priority="25" operator="between">
      <formula>58</formula>
      <formula>59</formula>
    </cfRule>
    <cfRule type="cellIs" dxfId="32" priority="26" operator="greaterThanOrEqual">
      <formula>60</formula>
    </cfRule>
  </conditionalFormatting>
  <conditionalFormatting sqref="H125">
    <cfRule type="cellIs" priority="9" operator="lessThanOrEqual">
      <formula>25</formula>
    </cfRule>
  </conditionalFormatting>
  <conditionalFormatting sqref="N125 K125 H125">
    <cfRule type="cellIs" dxfId="31" priority="2" operator="lessThanOrEqual">
      <formula>20</formula>
    </cfRule>
  </conditionalFormatting>
  <conditionalFormatting sqref="O125 L125 I125">
    <cfRule type="cellIs" dxfId="30" priority="1" operator="equal">
      <formula>0</formula>
    </cfRule>
  </conditionalFormatting>
  <conditionalFormatting sqref="N125 K125 H125 F125">
    <cfRule type="cellIs" dxfId="29" priority="4" operator="between">
      <formula>50</formula>
      <formula>51</formula>
    </cfRule>
    <cfRule type="cellIs" dxfId="28" priority="5" operator="between">
      <formula>52</formula>
      <formula>54</formula>
    </cfRule>
    <cfRule type="cellIs" dxfId="27" priority="6" operator="between">
      <formula>55</formula>
      <formula>57</formula>
    </cfRule>
    <cfRule type="cellIs" dxfId="26" priority="7" operator="between">
      <formula>58</formula>
      <formula>59</formula>
    </cfRule>
    <cfRule type="cellIs" dxfId="25" priority="8" operator="greaterThanOrEqual">
      <formula>60</formula>
    </cfRule>
  </conditionalFormatting>
  <pageMargins left="0.39370078740157483" right="0.39370078740157483" top="0.39370078740157483" bottom="0.39370078740157483" header="0.31496062992125984" footer="0.31496062992125984"/>
  <pageSetup paperSize="8" scale="69"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271" operator="containsText" id="{871208DB-654B-4A27-97BF-5BF5DB76FB50}">
            <xm:f>NOT(ISERROR(SEARCH(0,G14)))</xm:f>
            <xm:f>0</xm:f>
            <x14:dxf>
              <font>
                <strike val="0"/>
                <color rgb="FFFF0000"/>
              </font>
            </x14:dxf>
          </x14:cfRule>
          <xm:sqref>G14:G32 L14:L20 O14:O20 O74 L74 I74 O60 L60 I60 G60 O52 L52 I52 G47:G52 I76 L76 O76 I14:I20</xm:sqref>
        </x14:conditionalFormatting>
        <x14:conditionalFormatting xmlns:xm="http://schemas.microsoft.com/office/excel/2006/main">
          <x14:cfRule type="containsText" priority="258" operator="containsText" id="{8AC5DAC9-2FD8-4776-B818-67C65E9AE067}">
            <xm:f>NOT(ISERROR(SEARCH(0,I21)))</xm:f>
            <xm:f>0</xm:f>
            <x14:dxf>
              <font>
                <strike val="0"/>
                <color rgb="FFFF0000"/>
              </font>
            </x14:dxf>
          </x14:cfRule>
          <xm:sqref>I21:I38</xm:sqref>
        </x14:conditionalFormatting>
        <x14:conditionalFormatting xmlns:xm="http://schemas.microsoft.com/office/excel/2006/main">
          <x14:cfRule type="containsText" priority="250" operator="containsText" id="{A3B6764B-CF49-4679-9ADB-61CFE1A1DCA0}">
            <xm:f>NOT(ISERROR(SEARCH(0,L21)))</xm:f>
            <xm:f>0</xm:f>
            <x14:dxf>
              <font>
                <strike val="0"/>
                <color rgb="FFFF0000"/>
              </font>
            </x14:dxf>
          </x14:cfRule>
          <xm:sqref>L21:L38</xm:sqref>
        </x14:conditionalFormatting>
        <x14:conditionalFormatting xmlns:xm="http://schemas.microsoft.com/office/excel/2006/main">
          <x14:cfRule type="containsText" priority="242" operator="containsText" id="{700405B9-7626-4821-9E0A-FB05AC49F026}">
            <xm:f>NOT(ISERROR(SEARCH(0,O21)))</xm:f>
            <xm:f>0</xm:f>
            <x14:dxf>
              <font>
                <strike val="0"/>
                <color rgb="FFFF0000"/>
              </font>
            </x14:dxf>
          </x14:cfRule>
          <xm:sqref>O21:O38</xm:sqref>
        </x14:conditionalFormatting>
        <x14:conditionalFormatting xmlns:xm="http://schemas.microsoft.com/office/excel/2006/main">
          <x14:cfRule type="containsText" priority="223" operator="containsText" id="{7FE82835-BC96-4125-92C0-5DB499AE99A8}">
            <xm:f>NOT(ISERROR(SEARCH(0,I47)))</xm:f>
            <xm:f>0</xm:f>
            <x14:dxf>
              <font>
                <strike val="0"/>
                <color rgb="FFFF0000"/>
              </font>
            </x14:dxf>
          </x14:cfRule>
          <xm:sqref>L47:L51 O47:O51 I47:I51</xm:sqref>
        </x14:conditionalFormatting>
        <x14:conditionalFormatting xmlns:xm="http://schemas.microsoft.com/office/excel/2006/main">
          <x14:cfRule type="containsText" priority="200" operator="containsText" id="{4EDB6864-3EE5-4953-87CA-262BE851A5E1}">
            <xm:f>NOT(ISERROR(SEARCH(0,I67)))</xm:f>
            <xm:f>0</xm:f>
            <x14:dxf>
              <font>
                <strike val="0"/>
                <color rgb="FFFF0000"/>
              </font>
            </x14:dxf>
          </x14:cfRule>
          <xm:sqref>O67:O68 L67:L68 I67:I68 I72 L72 O72</xm:sqref>
        </x14:conditionalFormatting>
        <x14:conditionalFormatting xmlns:xm="http://schemas.microsoft.com/office/excel/2006/main">
          <x14:cfRule type="containsText" priority="191" operator="containsText" id="{33D30C6D-B316-44AC-A932-1A4BB0C506FC}">
            <xm:f>NOT(ISERROR(SEARCH(0,G61)))</xm:f>
            <xm:f>0</xm:f>
            <x14:dxf>
              <font>
                <strike val="0"/>
                <color rgb="FFFF0000"/>
              </font>
            </x14:dxf>
          </x14:cfRule>
          <xm:sqref>G61:G65 I61:I65 L61:L65 O61:O65</xm:sqref>
        </x14:conditionalFormatting>
        <x14:conditionalFormatting xmlns:xm="http://schemas.microsoft.com/office/excel/2006/main">
          <x14:cfRule type="containsText" priority="182" operator="containsText" id="{5633056C-9A36-4707-8482-D78E0E837892}">
            <xm:f>NOT(ISERROR(SEARCH(0,G54)))</xm:f>
            <xm:f>0</xm:f>
            <x14:dxf>
              <font>
                <strike val="0"/>
                <color rgb="FFFF0000"/>
              </font>
            </x14:dxf>
          </x14:cfRule>
          <xm:sqref>G54:G58 I54:I58 L54:L58 O54:O58</xm:sqref>
        </x14:conditionalFormatting>
        <x14:conditionalFormatting xmlns:xm="http://schemas.microsoft.com/office/excel/2006/main">
          <x14:cfRule type="containsText" priority="173" operator="containsText" id="{977DF867-B81D-470C-8D61-841E47D0C098}">
            <xm:f>NOT(ISERROR(SEARCH(0,I69)))</xm:f>
            <xm:f>0</xm:f>
            <x14:dxf>
              <font>
                <strike val="0"/>
                <color rgb="FFFF0000"/>
              </font>
            </x14:dxf>
          </x14:cfRule>
          <xm:sqref>O69:O71 L69:L71 I69:I71</xm:sqref>
        </x14:conditionalFormatting>
        <x14:conditionalFormatting xmlns:xm="http://schemas.microsoft.com/office/excel/2006/main">
          <x14:cfRule type="containsText" priority="97" operator="containsText" id="{BC283137-26C4-4470-B22F-DDC8BB4376B2}">
            <xm:f>NOT(ISERROR(SEARCH(0,I95)))</xm:f>
            <xm:f>0</xm:f>
            <x14:dxf>
              <font>
                <strike val="0"/>
                <color rgb="FFFF0000"/>
              </font>
            </x14:dxf>
          </x14:cfRule>
          <xm:sqref>O95 L95 I95</xm:sqref>
        </x14:conditionalFormatting>
        <x14:conditionalFormatting xmlns:xm="http://schemas.microsoft.com/office/excel/2006/main">
          <x14:cfRule type="containsText" priority="164" operator="containsText" id="{793FB82B-5E15-4035-B67D-DBABD1510C7A}">
            <xm:f>NOT(ISERROR(SEARCH(0,I75)))</xm:f>
            <xm:f>0</xm:f>
            <x14:dxf>
              <font>
                <strike val="0"/>
                <color rgb="FFFF0000"/>
              </font>
            </x14:dxf>
          </x14:cfRule>
          <xm:sqref>O75 L75 I75</xm:sqref>
        </x14:conditionalFormatting>
        <x14:conditionalFormatting xmlns:xm="http://schemas.microsoft.com/office/excel/2006/main">
          <x14:cfRule type="containsText" priority="155" operator="containsText" id="{D200A530-4E0E-4450-BBC0-66659188DF14}">
            <xm:f>NOT(ISERROR(SEARCH(0,G53)))</xm:f>
            <xm:f>0</xm:f>
            <x14:dxf>
              <font>
                <strike val="0"/>
                <color rgb="FFFF0000"/>
              </font>
            </x14:dxf>
          </x14:cfRule>
          <xm:sqref>O53 L53 I53 G53</xm:sqref>
        </x14:conditionalFormatting>
        <x14:conditionalFormatting xmlns:xm="http://schemas.microsoft.com/office/excel/2006/main">
          <x14:cfRule type="containsText" priority="146" operator="containsText" id="{534CB1CF-80A1-4DD0-9258-1426946569EE}">
            <xm:f>NOT(ISERROR(SEARCH(0,G85)))</xm:f>
            <xm:f>0</xm:f>
            <x14:dxf>
              <font>
                <strike val="0"/>
                <color rgb="FFFF0000"/>
              </font>
            </x14:dxf>
          </x14:cfRule>
          <xm:sqref>O101 L101 I101 O89 L89 I89 G89 G85:G87 I103 L103 O103</xm:sqref>
        </x14:conditionalFormatting>
        <x14:conditionalFormatting xmlns:xm="http://schemas.microsoft.com/office/excel/2006/main">
          <x14:cfRule type="containsText" priority="138" operator="containsText" id="{3D7A804A-38CE-4DAE-8E2F-100E4D88F38E}">
            <xm:f>NOT(ISERROR(SEARCH(0,I85)))</xm:f>
            <xm:f>0</xm:f>
            <x14:dxf>
              <font>
                <strike val="0"/>
                <color rgb="FFFF0000"/>
              </font>
            </x14:dxf>
          </x14:cfRule>
          <xm:sqref>L85:L87 O85:O87 I85:I87</xm:sqref>
        </x14:conditionalFormatting>
        <x14:conditionalFormatting xmlns:xm="http://schemas.microsoft.com/office/excel/2006/main">
          <x14:cfRule type="containsText" priority="115" operator="containsText" id="{A3DDCF91-2C72-4AE3-BA9C-81A2433E73E2}">
            <xm:f>NOT(ISERROR(SEARCH(0,I93)))</xm:f>
            <xm:f>0</xm:f>
            <x14:dxf>
              <font>
                <strike val="0"/>
                <color rgb="FFFF0000"/>
              </font>
            </x14:dxf>
          </x14:cfRule>
          <xm:sqref>O93:O94 L93:L94 I93:I94</xm:sqref>
        </x14:conditionalFormatting>
        <x14:conditionalFormatting xmlns:xm="http://schemas.microsoft.com/office/excel/2006/main">
          <x14:cfRule type="containsText" priority="106" operator="containsText" id="{927DDD18-B1BE-4D0D-A2E8-80932008D804}">
            <xm:f>NOT(ISERROR(SEARCH(0,G90)))</xm:f>
            <xm:f>0</xm:f>
            <x14:dxf>
              <font>
                <strike val="0"/>
                <color rgb="FFFF0000"/>
              </font>
            </x14:dxf>
          </x14:cfRule>
          <xm:sqref>G90:G91 I90:I91 L90:L91 O90:O91</xm:sqref>
        </x14:conditionalFormatting>
        <x14:conditionalFormatting xmlns:xm="http://schemas.microsoft.com/office/excel/2006/main">
          <x14:cfRule type="containsText" priority="88" operator="containsText" id="{ABD522BF-099E-440C-91E5-93808DF9E2EF}">
            <xm:f>NOT(ISERROR(SEARCH(0,I102)))</xm:f>
            <xm:f>0</xm:f>
            <x14:dxf>
              <font>
                <strike val="0"/>
                <color rgb="FFFF0000"/>
              </font>
            </x14:dxf>
          </x14:cfRule>
          <xm:sqref>O102 L102 I102</xm:sqref>
        </x14:conditionalFormatting>
        <x14:conditionalFormatting xmlns:xm="http://schemas.microsoft.com/office/excel/2006/main">
          <x14:cfRule type="containsText" priority="79" operator="containsText" id="{B95A770E-436C-40E1-80A7-7B5CE6A478FB}">
            <xm:f>NOT(ISERROR(SEARCH(0,I98)))</xm:f>
            <xm:f>0</xm:f>
            <x14:dxf>
              <font>
                <strike val="0"/>
                <color rgb="FFFF0000"/>
              </font>
            </x14:dxf>
          </x14:cfRule>
          <xm:sqref>O98:O99 L98:L99 I98:I99</xm:sqref>
        </x14:conditionalFormatting>
        <x14:conditionalFormatting xmlns:xm="http://schemas.microsoft.com/office/excel/2006/main">
          <x14:cfRule type="containsText" priority="70" operator="containsText" id="{D40F4769-4D98-4510-A73A-62F6F66BCFBD}">
            <xm:f>NOT(ISERROR(SEARCH(0,I97)))</xm:f>
            <xm:f>0</xm:f>
            <x14:dxf>
              <font>
                <strike val="0"/>
                <color rgb="FFFF0000"/>
              </font>
            </x14:dxf>
          </x14:cfRule>
          <xm:sqref>O97 L97 I97</xm:sqref>
        </x14:conditionalFormatting>
        <x14:conditionalFormatting xmlns:xm="http://schemas.microsoft.com/office/excel/2006/main">
          <x14:cfRule type="containsText" priority="12" operator="containsText" id="{5F401B0D-1CE5-48AF-838C-E46C6E5424F1}">
            <xm:f>NOT(ISERROR(SEARCH(0,I122)))</xm:f>
            <xm:f>0</xm:f>
            <x14:dxf>
              <font>
                <strike val="0"/>
                <color rgb="FFFF0000"/>
              </font>
            </x14:dxf>
          </x14:cfRule>
          <xm:sqref>O122 L122 I122</xm:sqref>
        </x14:conditionalFormatting>
        <x14:conditionalFormatting xmlns:xm="http://schemas.microsoft.com/office/excel/2006/main">
          <x14:cfRule type="containsText" priority="61" operator="containsText" id="{A2A63B3F-32AB-41DA-9E72-AFCFBC6BAF87}">
            <xm:f>NOT(ISERROR(SEARCH(0,G112)))</xm:f>
            <xm:f>0</xm:f>
            <x14:dxf>
              <font>
                <strike val="0"/>
                <color rgb="FFFF0000"/>
              </font>
            </x14:dxf>
          </x14:cfRule>
          <xm:sqref>O124 L124 I124 O116 L116 I116 G116 G112:G114 I126 L126 O126</xm:sqref>
        </x14:conditionalFormatting>
        <x14:conditionalFormatting xmlns:xm="http://schemas.microsoft.com/office/excel/2006/main">
          <x14:cfRule type="containsText" priority="53" operator="containsText" id="{B69A2B87-ABB5-40C4-BFB7-A5FCD9FC372E}">
            <xm:f>NOT(ISERROR(SEARCH(0,I112)))</xm:f>
            <xm:f>0</xm:f>
            <x14:dxf>
              <font>
                <strike val="0"/>
                <color rgb="FFFF0000"/>
              </font>
            </x14:dxf>
          </x14:cfRule>
          <xm:sqref>L112:L114 O112:O114 I112:I114</xm:sqref>
        </x14:conditionalFormatting>
        <x14:conditionalFormatting xmlns:xm="http://schemas.microsoft.com/office/excel/2006/main">
          <x14:cfRule type="containsText" priority="30" operator="containsText" id="{C9683294-891F-4C3F-A0F7-942B4B967B67}">
            <xm:f>NOT(ISERROR(SEARCH(0,I120)))</xm:f>
            <xm:f>0</xm:f>
            <x14:dxf>
              <font>
                <strike val="0"/>
                <color rgb="FFFF0000"/>
              </font>
            </x14:dxf>
          </x14:cfRule>
          <xm:sqref>O120:O121 I120:I121 L120:L121</xm:sqref>
        </x14:conditionalFormatting>
        <x14:conditionalFormatting xmlns:xm="http://schemas.microsoft.com/office/excel/2006/main">
          <x14:cfRule type="containsText" priority="21" operator="containsText" id="{D3DCC141-5386-4712-A0D3-F220AA6C589E}">
            <xm:f>NOT(ISERROR(SEARCH(0,G117)))</xm:f>
            <xm:f>0</xm:f>
            <x14:dxf>
              <font>
                <strike val="0"/>
                <color rgb="FFFF0000"/>
              </font>
            </x14:dxf>
          </x14:cfRule>
          <xm:sqref>G117:G118 I117:I118 L117:L118 O117:O118</xm:sqref>
        </x14:conditionalFormatting>
        <x14:conditionalFormatting xmlns:xm="http://schemas.microsoft.com/office/excel/2006/main">
          <x14:cfRule type="containsText" priority="3" operator="containsText" id="{700B79ED-4567-43C7-BC1E-6F8D249E840A}">
            <xm:f>NOT(ISERROR(SEARCH(0,I125)))</xm:f>
            <xm:f>0</xm:f>
            <x14:dxf>
              <font>
                <strike val="0"/>
                <color rgb="FFFF0000"/>
              </font>
            </x14:dxf>
          </x14:cfRule>
          <xm:sqref>O125 L125 I125</xm:sqref>
        </x14:conditionalFormatting>
      </x14:conditionalFormattings>
    </ext>
    <ext xmlns:x14="http://schemas.microsoft.com/office/spreadsheetml/2009/9/main" uri="{CCE6A557-97BC-4b89-ADB6-D9C93CAAB3DF}">
      <x14:dataValidations xmlns:xm="http://schemas.microsoft.com/office/excel/2006/main" disablePrompts="1" count="6">
        <x14:dataValidation type="list" allowBlank="1" showInputMessage="1" showErrorMessage="1">
          <x14:formula1>
            <xm:f>Dropdowns!$AI$4:$AI$8</xm:f>
          </x14:formula1>
          <xm:sqref>C14:C38</xm:sqref>
        </x14:dataValidation>
        <x14:dataValidation type="list" allowBlank="1" showInputMessage="1" showErrorMessage="1">
          <x14:formula1>
            <xm:f>Dropdowns!$AI$10:$AI$13</xm:f>
          </x14:formula1>
          <xm:sqref>D14:D38 D47:D58 D60:D65 D67:D72 D124:D126 D85:D87 D89:D91 D93:D95 D97:D99 D101:D103 D112:D114 D116:D118 D120:D122 D75:D76</xm:sqref>
        </x14:dataValidation>
        <x14:dataValidation type="list" allowBlank="1" showInputMessage="1" showErrorMessage="1">
          <x14:formula1>
            <xm:f>Dropdowns!$AI$34:$AI$39</xm:f>
          </x14:formula1>
          <xm:sqref>E14:E38 E47:E58 E60:E65 E67:E72 E74:E76 E85:E87 E89:E91 E93:E95 E97:E99 E101:E103 E112:E114 E116:E118 E120:E122 E124:E126</xm:sqref>
        </x14:dataValidation>
        <x14:dataValidation type="list" allowBlank="1" showInputMessage="1" showErrorMessage="1">
          <x14:formula1>
            <xm:f>Dropdowns!$AI$16:$AI$20</xm:f>
          </x14:formula1>
          <xm:sqref>C47:C58 C60:C65 C67:C72 C75:C76</xm:sqref>
        </x14:dataValidation>
        <x14:dataValidation type="list" allowBlank="1" showInputMessage="1" showErrorMessage="1">
          <x14:formula1>
            <xm:f>Dropdowns!$AI$22:$AI$26</xm:f>
          </x14:formula1>
          <xm:sqref>C85:C87 C89:C91 C93:C95 C97:C99</xm:sqref>
        </x14:dataValidation>
        <x14:dataValidation type="list" allowBlank="1" showInputMessage="1" showErrorMessage="1">
          <x14:formula1>
            <xm:f>Dropdowns!$AI$28:$AI$32</xm:f>
          </x14:formula1>
          <xm:sqref>C112:C114 C116:C118 C120:C122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N143"/>
  <sheetViews>
    <sheetView workbookViewId="0">
      <selection activeCell="F86" sqref="F86"/>
    </sheetView>
  </sheetViews>
  <sheetFormatPr defaultColWidth="9.140625" defaultRowHeight="15" x14ac:dyDescent="0.25"/>
  <cols>
    <col min="1" max="1" width="2.7109375" style="20" customWidth="1"/>
    <col min="2" max="2" width="16" style="8" customWidth="1"/>
    <col min="3" max="3" width="21.7109375" style="8" customWidth="1"/>
    <col min="4" max="4" width="14" style="8" customWidth="1"/>
    <col min="5" max="5" width="14.85546875" style="8" customWidth="1"/>
    <col min="6" max="6" width="19.42578125" style="22" customWidth="1"/>
    <col min="7" max="7" width="24.28515625" style="8" customWidth="1"/>
    <col min="8" max="8" width="9.140625" style="8"/>
    <col min="9" max="9" width="4" style="8" customWidth="1"/>
    <col min="10" max="10" width="9.140625" style="22"/>
    <col min="11" max="11" width="22.42578125" style="8" bestFit="1" customWidth="1"/>
    <col min="12" max="12" width="9.140625" style="8"/>
    <col min="13" max="13" width="4.42578125" style="8" customWidth="1"/>
    <col min="14" max="14" width="9.140625" style="22"/>
    <col min="15" max="15" width="21.85546875" style="8" bestFit="1" customWidth="1"/>
    <col min="16" max="16" width="9.140625" style="8"/>
    <col min="17" max="17" width="4.42578125" style="8" customWidth="1"/>
    <col min="18" max="18" width="9.140625" style="22"/>
    <col min="19" max="19" width="22.42578125" style="8" bestFit="1" customWidth="1"/>
    <col min="20" max="20" width="9.140625" style="8"/>
    <col min="21" max="21" width="3.7109375" style="8" customWidth="1"/>
    <col min="22" max="22" width="9.140625" style="22"/>
    <col min="23" max="23" width="22.42578125" style="8" customWidth="1"/>
    <col min="24" max="24" width="9.140625" style="8"/>
    <col min="25" max="25" width="4.140625" style="8" customWidth="1"/>
    <col min="26" max="26" width="9.140625" style="23"/>
    <col min="27" max="27" width="11.7109375" style="8" customWidth="1"/>
    <col min="28" max="28" width="11.28515625" style="8" customWidth="1"/>
    <col min="29" max="29" width="4.140625" style="8" customWidth="1"/>
    <col min="30" max="30" width="9.140625" style="8"/>
    <col min="31" max="31" width="23.85546875" style="8" customWidth="1"/>
    <col min="32" max="32" width="9.140625" style="8"/>
    <col min="33" max="33" width="5.85546875" style="8" customWidth="1"/>
    <col min="34" max="34" width="10.85546875" style="114" customWidth="1"/>
    <col min="35" max="35" width="24.7109375" style="19" customWidth="1"/>
    <col min="36" max="40" width="9.140625" style="19"/>
    <col min="41" max="16384" width="9.140625" style="8"/>
  </cols>
  <sheetData>
    <row r="1" spans="1:40" s="149" customFormat="1" ht="15.95" x14ac:dyDescent="0.2">
      <c r="A1" s="146"/>
      <c r="B1" s="147" t="s">
        <v>12</v>
      </c>
      <c r="C1" s="148"/>
      <c r="D1" s="148"/>
      <c r="E1" s="148"/>
      <c r="F1" s="147" t="s">
        <v>324</v>
      </c>
      <c r="G1" s="148"/>
      <c r="H1" s="148"/>
      <c r="I1" s="148"/>
      <c r="J1" s="147" t="s">
        <v>88</v>
      </c>
      <c r="K1" s="148"/>
      <c r="L1" s="148"/>
      <c r="M1" s="148"/>
      <c r="N1" s="147" t="s">
        <v>334</v>
      </c>
      <c r="O1" s="148"/>
      <c r="P1" s="148"/>
      <c r="Q1" s="148"/>
      <c r="R1" s="147" t="s">
        <v>6</v>
      </c>
      <c r="S1" s="148"/>
      <c r="T1" s="148"/>
      <c r="U1" s="148"/>
      <c r="V1" s="147" t="s">
        <v>9</v>
      </c>
      <c r="W1" s="148"/>
      <c r="X1" s="148"/>
      <c r="Y1" s="148"/>
      <c r="Z1" s="147" t="s">
        <v>10</v>
      </c>
      <c r="AA1" s="148"/>
      <c r="AB1" s="148"/>
      <c r="AD1" s="147" t="s">
        <v>11</v>
      </c>
      <c r="AH1" s="232" t="s">
        <v>442</v>
      </c>
      <c r="AI1" s="150"/>
      <c r="AJ1" s="150"/>
      <c r="AK1" s="150"/>
      <c r="AL1" s="150"/>
      <c r="AM1" s="150"/>
      <c r="AN1" s="150"/>
    </row>
    <row r="2" spans="1:40" s="152" customFormat="1" ht="15.95" x14ac:dyDescent="0.2">
      <c r="A2" s="147"/>
      <c r="B2" s="151" t="s">
        <v>139</v>
      </c>
      <c r="F2" s="153" t="s">
        <v>322</v>
      </c>
      <c r="J2" s="153" t="s">
        <v>76</v>
      </c>
      <c r="N2" s="153" t="s">
        <v>298</v>
      </c>
      <c r="R2" s="153" t="s">
        <v>77</v>
      </c>
      <c r="V2" s="153" t="s">
        <v>78</v>
      </c>
      <c r="Z2" s="153" t="s">
        <v>140</v>
      </c>
      <c r="AD2" s="153" t="s">
        <v>237</v>
      </c>
      <c r="AH2" s="154"/>
      <c r="AI2" s="155"/>
      <c r="AJ2" s="155"/>
      <c r="AK2" s="155"/>
      <c r="AL2" s="155"/>
      <c r="AM2" s="155"/>
      <c r="AN2" s="155"/>
    </row>
    <row r="3" spans="1:40" x14ac:dyDescent="0.2">
      <c r="AD3" s="23"/>
      <c r="AI3" s="115"/>
      <c r="AJ3" s="115"/>
      <c r="AK3" s="115"/>
      <c r="AL3" s="116"/>
      <c r="AM3" s="115"/>
    </row>
    <row r="4" spans="1:40" ht="18.95" x14ac:dyDescent="0.2">
      <c r="B4" s="23" t="s">
        <v>141</v>
      </c>
      <c r="C4" s="2" t="s">
        <v>142</v>
      </c>
      <c r="D4" s="3"/>
      <c r="F4" s="22" t="s">
        <v>183</v>
      </c>
      <c r="G4" s="199" t="s">
        <v>390</v>
      </c>
      <c r="H4" s="202">
        <v>0</v>
      </c>
      <c r="J4" s="22" t="s">
        <v>143</v>
      </c>
      <c r="K4" s="54" t="s">
        <v>58</v>
      </c>
      <c r="L4" s="55" t="s">
        <v>348</v>
      </c>
      <c r="N4" s="22" t="s">
        <v>299</v>
      </c>
      <c r="O4" s="302" t="s">
        <v>547</v>
      </c>
      <c r="P4" s="303">
        <v>3</v>
      </c>
      <c r="R4" s="22" t="s">
        <v>144</v>
      </c>
      <c r="S4" s="72" t="s">
        <v>55</v>
      </c>
      <c r="T4" s="73">
        <v>0</v>
      </c>
      <c r="V4" s="22" t="s">
        <v>145</v>
      </c>
      <c r="W4" s="72" t="s">
        <v>310</v>
      </c>
      <c r="X4" s="73">
        <v>1</v>
      </c>
      <c r="Z4" s="22" t="s">
        <v>233</v>
      </c>
      <c r="AA4" s="104" t="s">
        <v>62</v>
      </c>
      <c r="AB4" s="105">
        <v>1</v>
      </c>
      <c r="AD4" s="22" t="s">
        <v>238</v>
      </c>
      <c r="AE4" s="68" t="s">
        <v>55</v>
      </c>
      <c r="AF4" s="69">
        <v>5</v>
      </c>
      <c r="AH4" s="66">
        <v>2.1</v>
      </c>
      <c r="AI4" s="235" t="s">
        <v>443</v>
      </c>
      <c r="AJ4" s="241"/>
      <c r="AK4" s="117"/>
      <c r="AL4" s="117"/>
      <c r="AM4" s="118"/>
    </row>
    <row r="5" spans="1:40" x14ac:dyDescent="0.2">
      <c r="B5" s="23"/>
      <c r="C5" s="4" t="s">
        <v>147</v>
      </c>
      <c r="D5" s="5"/>
      <c r="F5" s="22" t="s">
        <v>408</v>
      </c>
      <c r="G5" s="200" t="s">
        <v>392</v>
      </c>
      <c r="H5" s="203">
        <v>2</v>
      </c>
      <c r="K5" s="56" t="s">
        <v>220</v>
      </c>
      <c r="L5" s="57"/>
      <c r="O5" s="304" t="s">
        <v>548</v>
      </c>
      <c r="P5" s="305">
        <v>0</v>
      </c>
      <c r="S5" s="76" t="s">
        <v>56</v>
      </c>
      <c r="T5" s="77">
        <v>5</v>
      </c>
      <c r="W5" s="76" t="s">
        <v>36</v>
      </c>
      <c r="X5" s="77">
        <v>2</v>
      </c>
      <c r="Z5" s="22"/>
      <c r="AA5" s="106" t="s">
        <v>63</v>
      </c>
      <c r="AB5" s="107">
        <v>2</v>
      </c>
      <c r="AD5" s="22"/>
      <c r="AE5" s="84" t="s">
        <v>56</v>
      </c>
      <c r="AF5" s="85">
        <v>0</v>
      </c>
      <c r="AH5" s="294"/>
      <c r="AI5" s="237" t="s">
        <v>444</v>
      </c>
      <c r="AJ5" s="238"/>
      <c r="AK5" s="120"/>
      <c r="AL5" s="121"/>
      <c r="AM5" s="120"/>
    </row>
    <row r="6" spans="1:40" x14ac:dyDescent="0.2">
      <c r="B6" s="23"/>
      <c r="C6" s="4" t="s">
        <v>148</v>
      </c>
      <c r="D6" s="5"/>
      <c r="G6" s="200" t="s">
        <v>394</v>
      </c>
      <c r="H6" s="203">
        <v>3</v>
      </c>
      <c r="K6" s="56"/>
      <c r="L6" s="57"/>
      <c r="O6" s="304" t="s">
        <v>549</v>
      </c>
      <c r="P6" s="305">
        <v>5</v>
      </c>
      <c r="S6" s="76"/>
      <c r="T6" s="77"/>
      <c r="W6" s="76" t="s">
        <v>37</v>
      </c>
      <c r="X6" s="77">
        <v>3</v>
      </c>
      <c r="Z6" s="22"/>
      <c r="AA6" s="106" t="s">
        <v>64</v>
      </c>
      <c r="AB6" s="107">
        <v>3</v>
      </c>
      <c r="AD6" s="22"/>
      <c r="AE6" s="84"/>
      <c r="AF6" s="85"/>
      <c r="AH6" s="66"/>
      <c r="AI6" s="239" t="s">
        <v>445</v>
      </c>
      <c r="AJ6" s="27"/>
      <c r="AL6" s="111"/>
    </row>
    <row r="7" spans="1:40" ht="18.95" x14ac:dyDescent="0.2">
      <c r="B7" s="23"/>
      <c r="C7" s="4" t="s">
        <v>149</v>
      </c>
      <c r="D7" s="5"/>
      <c r="G7" s="200" t="s">
        <v>396</v>
      </c>
      <c r="H7" s="203">
        <v>4</v>
      </c>
      <c r="K7" s="56"/>
      <c r="L7" s="57"/>
      <c r="O7" s="304"/>
      <c r="P7" s="305"/>
      <c r="S7" s="76"/>
      <c r="T7" s="77"/>
      <c r="W7" s="76" t="s">
        <v>311</v>
      </c>
      <c r="X7" s="77">
        <v>4</v>
      </c>
      <c r="Z7" s="22"/>
      <c r="AA7" s="106" t="s">
        <v>65</v>
      </c>
      <c r="AB7" s="107">
        <v>4</v>
      </c>
      <c r="AD7" s="22"/>
      <c r="AE7" s="84"/>
      <c r="AF7" s="85"/>
      <c r="AH7" s="66"/>
      <c r="AI7" s="242" t="s">
        <v>446</v>
      </c>
      <c r="AJ7" s="243"/>
      <c r="AK7" s="132"/>
      <c r="AL7" s="132"/>
      <c r="AM7" s="133"/>
    </row>
    <row r="8" spans="1:40" x14ac:dyDescent="0.2">
      <c r="B8" s="23"/>
      <c r="C8" s="6" t="s">
        <v>150</v>
      </c>
      <c r="D8" s="7"/>
      <c r="G8" s="201" t="s">
        <v>398</v>
      </c>
      <c r="H8" s="204">
        <v>5</v>
      </c>
      <c r="K8" s="58"/>
      <c r="L8" s="59"/>
      <c r="O8" s="304"/>
      <c r="P8" s="305"/>
      <c r="S8" s="74"/>
      <c r="T8" s="75"/>
      <c r="W8" s="74" t="s">
        <v>56</v>
      </c>
      <c r="X8" s="75">
        <v>5</v>
      </c>
      <c r="Z8" s="22"/>
      <c r="AA8" s="108" t="s">
        <v>66</v>
      </c>
      <c r="AB8" s="109">
        <v>5</v>
      </c>
      <c r="AD8" s="22"/>
      <c r="AE8" s="70"/>
      <c r="AF8" s="71"/>
      <c r="AH8" s="294"/>
      <c r="AI8" s="244" t="s">
        <v>447</v>
      </c>
      <c r="AJ8" s="245"/>
      <c r="AK8" s="120"/>
      <c r="AL8" s="121"/>
      <c r="AM8" s="120"/>
    </row>
    <row r="9" spans="1:40" x14ac:dyDescent="0.2">
      <c r="B9" s="23"/>
      <c r="O9" s="306"/>
      <c r="P9" s="307"/>
      <c r="AD9" s="23"/>
      <c r="AH9" s="66"/>
      <c r="AL9" s="111"/>
    </row>
    <row r="10" spans="1:40" ht="18.95" x14ac:dyDescent="0.2">
      <c r="B10" s="23" t="s">
        <v>151</v>
      </c>
      <c r="C10" s="2" t="s">
        <v>152</v>
      </c>
      <c r="D10" s="3"/>
      <c r="F10" s="22" t="s">
        <v>316</v>
      </c>
      <c r="G10" s="199" t="s">
        <v>390</v>
      </c>
      <c r="H10" s="202">
        <v>0</v>
      </c>
      <c r="J10" s="22" t="s">
        <v>153</v>
      </c>
      <c r="K10" s="54" t="s">
        <v>58</v>
      </c>
      <c r="L10" s="55" t="s">
        <v>348</v>
      </c>
      <c r="R10" s="22" t="s">
        <v>154</v>
      </c>
      <c r="S10" s="48" t="s">
        <v>229</v>
      </c>
      <c r="T10" s="49">
        <v>1</v>
      </c>
      <c r="V10" s="22" t="s">
        <v>155</v>
      </c>
      <c r="W10" s="54" t="s">
        <v>58</v>
      </c>
      <c r="X10" s="55"/>
      <c r="Z10" s="22" t="s">
        <v>232</v>
      </c>
      <c r="AA10" s="126" t="s">
        <v>30</v>
      </c>
      <c r="AB10" s="127">
        <v>1</v>
      </c>
      <c r="AD10" s="22" t="s">
        <v>239</v>
      </c>
      <c r="AE10" s="54" t="s">
        <v>58</v>
      </c>
      <c r="AF10" s="55"/>
      <c r="AH10" s="66"/>
      <c r="AI10" s="134" t="s">
        <v>129</v>
      </c>
      <c r="AJ10" s="135" t="s">
        <v>348</v>
      </c>
      <c r="AK10" s="117"/>
      <c r="AL10" s="117"/>
      <c r="AM10" s="118"/>
    </row>
    <row r="11" spans="1:40" x14ac:dyDescent="0.2">
      <c r="B11" s="23"/>
      <c r="C11" s="4" t="s">
        <v>156</v>
      </c>
      <c r="D11" s="5"/>
      <c r="F11" s="22" t="s">
        <v>408</v>
      </c>
      <c r="G11" s="200" t="s">
        <v>392</v>
      </c>
      <c r="H11" s="203">
        <v>2</v>
      </c>
      <c r="K11" s="56" t="s">
        <v>220</v>
      </c>
      <c r="L11" s="57"/>
      <c r="N11" s="22" t="s">
        <v>300</v>
      </c>
      <c r="O11" s="302" t="s">
        <v>547</v>
      </c>
      <c r="P11" s="303">
        <v>4</v>
      </c>
      <c r="S11" s="50" t="s">
        <v>36</v>
      </c>
      <c r="T11" s="51">
        <v>2</v>
      </c>
      <c r="W11" s="56" t="s">
        <v>227</v>
      </c>
      <c r="X11" s="57"/>
      <c r="AA11" s="128" t="s">
        <v>42</v>
      </c>
      <c r="AB11" s="129">
        <v>2</v>
      </c>
      <c r="AD11" s="23"/>
      <c r="AE11" s="56" t="s">
        <v>227</v>
      </c>
      <c r="AF11" s="57"/>
      <c r="AH11" s="294"/>
      <c r="AI11" s="136" t="s">
        <v>130</v>
      </c>
      <c r="AJ11" s="137" t="s">
        <v>348</v>
      </c>
      <c r="AK11" s="120"/>
      <c r="AL11" s="121"/>
      <c r="AM11" s="120"/>
    </row>
    <row r="12" spans="1:40" x14ac:dyDescent="0.2">
      <c r="B12" s="23"/>
      <c r="C12" s="4" t="s">
        <v>157</v>
      </c>
      <c r="D12" s="5"/>
      <c r="G12" s="200" t="s">
        <v>394</v>
      </c>
      <c r="H12" s="203">
        <v>3</v>
      </c>
      <c r="K12" s="56"/>
      <c r="L12" s="57"/>
      <c r="O12" s="304" t="s">
        <v>548</v>
      </c>
      <c r="P12" s="305">
        <v>0</v>
      </c>
      <c r="S12" s="50" t="s">
        <v>37</v>
      </c>
      <c r="T12" s="51">
        <v>3</v>
      </c>
      <c r="W12" s="56"/>
      <c r="X12" s="57"/>
      <c r="AA12" s="128" t="s">
        <v>352</v>
      </c>
      <c r="AB12" s="129">
        <v>3</v>
      </c>
      <c r="AD12" s="23"/>
      <c r="AE12" s="56"/>
      <c r="AF12" s="57"/>
      <c r="AH12" s="66"/>
      <c r="AI12" s="136" t="s">
        <v>131</v>
      </c>
      <c r="AJ12" s="137" t="s">
        <v>348</v>
      </c>
      <c r="AL12" s="111"/>
    </row>
    <row r="13" spans="1:40" ht="18.95" x14ac:dyDescent="0.2">
      <c r="B13" s="23"/>
      <c r="C13" s="28" t="s">
        <v>297</v>
      </c>
      <c r="D13" s="7"/>
      <c r="G13" s="200" t="s">
        <v>396</v>
      </c>
      <c r="H13" s="203">
        <v>4</v>
      </c>
      <c r="K13" s="56"/>
      <c r="L13" s="57"/>
      <c r="O13" s="304" t="s">
        <v>549</v>
      </c>
      <c r="P13" s="305">
        <v>5</v>
      </c>
      <c r="S13" s="50" t="s">
        <v>38</v>
      </c>
      <c r="T13" s="51">
        <v>4</v>
      </c>
      <c r="W13" s="56"/>
      <c r="X13" s="57"/>
      <c r="AA13" s="128" t="s">
        <v>66</v>
      </c>
      <c r="AB13" s="129">
        <v>4</v>
      </c>
      <c r="AD13" s="23"/>
      <c r="AE13" s="56"/>
      <c r="AF13" s="57"/>
      <c r="AH13" s="66"/>
      <c r="AI13" s="136" t="s">
        <v>138</v>
      </c>
      <c r="AJ13" s="137" t="s">
        <v>348</v>
      </c>
      <c r="AK13" s="117"/>
      <c r="AL13" s="117"/>
      <c r="AM13" s="118"/>
    </row>
    <row r="14" spans="1:40" x14ac:dyDescent="0.2">
      <c r="B14" s="23"/>
      <c r="G14" s="201" t="s">
        <v>398</v>
      </c>
      <c r="H14" s="204">
        <v>5</v>
      </c>
      <c r="K14" s="58"/>
      <c r="L14" s="59"/>
      <c r="O14" s="304"/>
      <c r="P14" s="305"/>
      <c r="S14" s="52" t="s">
        <v>39</v>
      </c>
      <c r="T14" s="53">
        <v>5</v>
      </c>
      <c r="W14" s="58"/>
      <c r="X14" s="59"/>
      <c r="AA14" s="130" t="s">
        <v>43</v>
      </c>
      <c r="AB14" s="131">
        <v>5</v>
      </c>
      <c r="AD14" s="23"/>
      <c r="AE14" s="58"/>
      <c r="AF14" s="59"/>
      <c r="AH14" s="294"/>
      <c r="AI14" s="138"/>
      <c r="AJ14" s="139"/>
      <c r="AK14" s="120"/>
      <c r="AL14" s="121"/>
      <c r="AM14" s="120"/>
    </row>
    <row r="15" spans="1:40" x14ac:dyDescent="0.2">
      <c r="B15" s="23" t="s">
        <v>158</v>
      </c>
      <c r="C15" s="72" t="s">
        <v>55</v>
      </c>
      <c r="D15" s="73" t="s">
        <v>348</v>
      </c>
      <c r="O15" s="306"/>
      <c r="P15" s="307"/>
      <c r="AD15" s="23"/>
      <c r="AH15" s="66"/>
      <c r="AL15" s="111"/>
    </row>
    <row r="16" spans="1:40" ht="18.95" x14ac:dyDescent="0.2">
      <c r="B16" s="23"/>
      <c r="C16" s="74" t="s">
        <v>56</v>
      </c>
      <c r="D16" s="75" t="s">
        <v>348</v>
      </c>
      <c r="F16" s="22" t="s">
        <v>317</v>
      </c>
      <c r="G16" s="199" t="s">
        <v>390</v>
      </c>
      <c r="H16" s="202">
        <v>0</v>
      </c>
      <c r="J16" s="22" t="s">
        <v>159</v>
      </c>
      <c r="K16" s="54" t="s">
        <v>58</v>
      </c>
      <c r="L16" s="55" t="s">
        <v>348</v>
      </c>
      <c r="R16" s="22" t="s">
        <v>160</v>
      </c>
      <c r="S16" s="92" t="s">
        <v>40</v>
      </c>
      <c r="T16" s="93">
        <v>1</v>
      </c>
      <c r="V16" s="22" t="s">
        <v>161</v>
      </c>
      <c r="W16" s="54" t="s">
        <v>58</v>
      </c>
      <c r="X16" s="55"/>
      <c r="Z16" s="22" t="s">
        <v>234</v>
      </c>
      <c r="AA16" s="104" t="s">
        <v>62</v>
      </c>
      <c r="AB16" s="105">
        <v>1</v>
      </c>
      <c r="AC16" s="19"/>
      <c r="AD16" s="22" t="s">
        <v>240</v>
      </c>
      <c r="AE16" s="54" t="s">
        <v>58</v>
      </c>
      <c r="AF16" s="55"/>
      <c r="AH16" s="66" t="s">
        <v>259</v>
      </c>
      <c r="AI16" s="235" t="s">
        <v>279</v>
      </c>
      <c r="AJ16" s="236"/>
      <c r="AK16" s="117"/>
      <c r="AL16" s="117"/>
      <c r="AM16" s="118"/>
    </row>
    <row r="17" spans="2:39" x14ac:dyDescent="0.2">
      <c r="B17" s="23"/>
      <c r="F17" s="22" t="s">
        <v>408</v>
      </c>
      <c r="G17" s="200" t="s">
        <v>392</v>
      </c>
      <c r="H17" s="203">
        <v>2</v>
      </c>
      <c r="K17" s="56" t="s">
        <v>221</v>
      </c>
      <c r="L17" s="57"/>
      <c r="N17" s="22" t="s">
        <v>301</v>
      </c>
      <c r="O17" s="302" t="s">
        <v>555</v>
      </c>
      <c r="P17" s="303">
        <v>0</v>
      </c>
      <c r="S17" s="94" t="s">
        <v>350</v>
      </c>
      <c r="T17" s="95">
        <v>2</v>
      </c>
      <c r="W17" s="56" t="s">
        <v>227</v>
      </c>
      <c r="X17" s="57"/>
      <c r="Z17" s="22"/>
      <c r="AA17" s="106" t="s">
        <v>63</v>
      </c>
      <c r="AB17" s="107">
        <v>2</v>
      </c>
      <c r="AC17" s="19"/>
      <c r="AD17" s="22"/>
      <c r="AE17" s="56" t="s">
        <v>227</v>
      </c>
      <c r="AF17" s="57"/>
      <c r="AH17" s="294"/>
      <c r="AI17" s="237" t="s">
        <v>278</v>
      </c>
      <c r="AJ17" s="238"/>
      <c r="AK17" s="120"/>
      <c r="AL17" s="121"/>
      <c r="AM17" s="120"/>
    </row>
    <row r="18" spans="2:39" x14ac:dyDescent="0.2">
      <c r="B18" s="23" t="s">
        <v>162</v>
      </c>
      <c r="C18" s="72" t="s">
        <v>55</v>
      </c>
      <c r="D18" s="73" t="s">
        <v>348</v>
      </c>
      <c r="G18" s="200" t="s">
        <v>394</v>
      </c>
      <c r="H18" s="203">
        <v>3</v>
      </c>
      <c r="K18" s="56"/>
      <c r="L18" s="57"/>
      <c r="O18" s="304" t="s">
        <v>556</v>
      </c>
      <c r="P18" s="305">
        <v>3</v>
      </c>
      <c r="S18" s="94" t="s">
        <v>351</v>
      </c>
      <c r="T18" s="95">
        <v>3</v>
      </c>
      <c r="W18" s="56"/>
      <c r="X18" s="57"/>
      <c r="Z18" s="22"/>
      <c r="AA18" s="106" t="s">
        <v>64</v>
      </c>
      <c r="AB18" s="107">
        <v>3</v>
      </c>
      <c r="AC18" s="19"/>
      <c r="AD18" s="22"/>
      <c r="AE18" s="56"/>
      <c r="AF18" s="57"/>
      <c r="AH18" s="66"/>
      <c r="AI18" s="239" t="s">
        <v>280</v>
      </c>
      <c r="AJ18" s="27"/>
      <c r="AL18" s="111"/>
    </row>
    <row r="19" spans="2:39" ht="18.95" x14ac:dyDescent="0.2">
      <c r="B19" s="23"/>
      <c r="C19" s="74" t="s">
        <v>56</v>
      </c>
      <c r="D19" s="75" t="s">
        <v>348</v>
      </c>
      <c r="G19" s="200" t="s">
        <v>396</v>
      </c>
      <c r="H19" s="203">
        <v>4</v>
      </c>
      <c r="K19" s="56"/>
      <c r="L19" s="57"/>
      <c r="O19" s="304" t="s">
        <v>557</v>
      </c>
      <c r="P19" s="305">
        <v>5</v>
      </c>
      <c r="S19" s="94" t="s">
        <v>41</v>
      </c>
      <c r="T19" s="95">
        <v>4</v>
      </c>
      <c r="W19" s="56"/>
      <c r="X19" s="57"/>
      <c r="Z19" s="22"/>
      <c r="AA19" s="106" t="s">
        <v>65</v>
      </c>
      <c r="AB19" s="107">
        <v>4</v>
      </c>
      <c r="AC19" s="19"/>
      <c r="AD19" s="22"/>
      <c r="AE19" s="56"/>
      <c r="AF19" s="57"/>
      <c r="AH19" s="66"/>
      <c r="AI19" s="242" t="s">
        <v>454</v>
      </c>
      <c r="AJ19" s="251"/>
      <c r="AK19" s="117"/>
      <c r="AL19" s="117"/>
      <c r="AM19" s="118"/>
    </row>
    <row r="20" spans="2:39" x14ac:dyDescent="0.2">
      <c r="B20" s="23"/>
      <c r="G20" s="201" t="s">
        <v>398</v>
      </c>
      <c r="H20" s="204">
        <v>5</v>
      </c>
      <c r="K20" s="58"/>
      <c r="L20" s="59"/>
      <c r="O20" s="304"/>
      <c r="P20" s="305"/>
      <c r="S20" s="96" t="s">
        <v>230</v>
      </c>
      <c r="T20" s="97">
        <v>5</v>
      </c>
      <c r="W20" s="58"/>
      <c r="X20" s="59"/>
      <c r="Z20" s="22"/>
      <c r="AA20" s="108" t="s">
        <v>66</v>
      </c>
      <c r="AB20" s="109">
        <v>5</v>
      </c>
      <c r="AC20" s="19"/>
      <c r="AD20" s="22"/>
      <c r="AE20" s="58"/>
      <c r="AF20" s="59"/>
      <c r="AH20" s="66"/>
      <c r="AI20" s="240" t="s">
        <v>277</v>
      </c>
      <c r="AJ20" s="245"/>
      <c r="AK20" s="120"/>
      <c r="AL20" s="121"/>
      <c r="AM20" s="120"/>
    </row>
    <row r="21" spans="2:39" x14ac:dyDescent="0.2">
      <c r="B21" s="23" t="s">
        <v>163</v>
      </c>
      <c r="C21" s="72" t="s">
        <v>55</v>
      </c>
      <c r="D21" s="73" t="s">
        <v>348</v>
      </c>
      <c r="O21" s="306"/>
      <c r="P21" s="307"/>
      <c r="Z21" s="22"/>
      <c r="AA21" s="19"/>
      <c r="AB21" s="19"/>
      <c r="AC21" s="19"/>
      <c r="AD21" s="19"/>
      <c r="AE21" s="19"/>
      <c r="AH21" s="66"/>
    </row>
    <row r="22" spans="2:39" ht="18.95" x14ac:dyDescent="0.2">
      <c r="B22" s="23"/>
      <c r="C22" s="74" t="s">
        <v>56</v>
      </c>
      <c r="D22" s="75" t="s">
        <v>348</v>
      </c>
      <c r="F22" s="22" t="s">
        <v>407</v>
      </c>
      <c r="G22" s="44" t="s">
        <v>417</v>
      </c>
      <c r="H22" s="25">
        <v>0</v>
      </c>
      <c r="J22" s="22" t="s">
        <v>164</v>
      </c>
      <c r="K22" s="78" t="s">
        <v>224</v>
      </c>
      <c r="L22" s="79">
        <v>1</v>
      </c>
      <c r="R22" s="22" t="s">
        <v>165</v>
      </c>
      <c r="S22" s="68" t="s">
        <v>55</v>
      </c>
      <c r="T22" s="69">
        <v>5</v>
      </c>
      <c r="V22" s="22" t="s">
        <v>166</v>
      </c>
      <c r="W22" s="60" t="s">
        <v>46</v>
      </c>
      <c r="X22" s="61">
        <v>1</v>
      </c>
      <c r="Z22" s="22" t="s">
        <v>235</v>
      </c>
      <c r="AA22" s="104" t="s">
        <v>62</v>
      </c>
      <c r="AB22" s="105">
        <v>1</v>
      </c>
      <c r="AC22" s="19"/>
      <c r="AD22" s="66" t="s">
        <v>241</v>
      </c>
      <c r="AE22" s="54" t="s">
        <v>58</v>
      </c>
      <c r="AF22" s="55"/>
      <c r="AH22" s="66" t="s">
        <v>260</v>
      </c>
      <c r="AI22" s="235" t="s">
        <v>287</v>
      </c>
      <c r="AJ22" s="236"/>
      <c r="AK22" s="117"/>
      <c r="AL22" s="117"/>
      <c r="AM22" s="118"/>
    </row>
    <row r="23" spans="2:39" ht="30" x14ac:dyDescent="0.2">
      <c r="B23" s="23"/>
      <c r="G23" s="45" t="s">
        <v>343</v>
      </c>
      <c r="H23" s="27">
        <v>2</v>
      </c>
      <c r="K23" s="80" t="s">
        <v>226</v>
      </c>
      <c r="L23" s="81">
        <v>2</v>
      </c>
      <c r="N23" s="22" t="s">
        <v>302</v>
      </c>
      <c r="O23" s="68" t="s">
        <v>55</v>
      </c>
      <c r="P23" s="69">
        <v>0</v>
      </c>
      <c r="S23" s="84" t="s">
        <v>56</v>
      </c>
      <c r="T23" s="85">
        <v>0</v>
      </c>
      <c r="W23" s="62" t="s">
        <v>45</v>
      </c>
      <c r="X23" s="63">
        <v>2</v>
      </c>
      <c r="Z23" s="67"/>
      <c r="AA23" s="106" t="s">
        <v>63</v>
      </c>
      <c r="AB23" s="107">
        <v>2</v>
      </c>
      <c r="AC23" s="19"/>
      <c r="AD23" s="19"/>
      <c r="AE23" s="56" t="s">
        <v>227</v>
      </c>
      <c r="AF23" s="57"/>
      <c r="AH23" s="66"/>
      <c r="AI23" s="237" t="s">
        <v>400</v>
      </c>
      <c r="AJ23" s="238"/>
      <c r="AK23" s="120"/>
      <c r="AL23" s="121"/>
      <c r="AM23" s="120"/>
    </row>
    <row r="24" spans="2:39" x14ac:dyDescent="0.2">
      <c r="B24" s="23" t="s">
        <v>167</v>
      </c>
      <c r="C24" s="24" t="s">
        <v>168</v>
      </c>
      <c r="D24" s="3"/>
      <c r="G24" s="45" t="s">
        <v>344</v>
      </c>
      <c r="H24" s="27">
        <v>3</v>
      </c>
      <c r="K24" s="80" t="s">
        <v>225</v>
      </c>
      <c r="L24" s="81">
        <v>3</v>
      </c>
      <c r="O24" s="84" t="s">
        <v>56</v>
      </c>
      <c r="P24" s="85">
        <v>5</v>
      </c>
      <c r="S24" s="84"/>
      <c r="T24" s="85"/>
      <c r="W24" s="62" t="s">
        <v>44</v>
      </c>
      <c r="X24" s="63">
        <v>4</v>
      </c>
      <c r="Z24" s="67"/>
      <c r="AA24" s="106" t="s">
        <v>64</v>
      </c>
      <c r="AB24" s="107">
        <v>3</v>
      </c>
      <c r="AC24" s="19"/>
      <c r="AD24" s="19"/>
      <c r="AE24" s="56"/>
      <c r="AF24" s="57"/>
      <c r="AH24" s="66"/>
      <c r="AI24" s="239" t="s">
        <v>342</v>
      </c>
      <c r="AJ24" s="27"/>
    </row>
    <row r="25" spans="2:39" ht="18.95" x14ac:dyDescent="0.2">
      <c r="C25" s="26" t="s">
        <v>169</v>
      </c>
      <c r="D25" s="5"/>
      <c r="G25" s="45" t="s">
        <v>345</v>
      </c>
      <c r="H25" s="27">
        <v>4</v>
      </c>
      <c r="K25" s="80" t="s">
        <v>223</v>
      </c>
      <c r="L25" s="81">
        <v>4</v>
      </c>
      <c r="O25" s="84"/>
      <c r="P25" s="85"/>
      <c r="S25" s="84"/>
      <c r="T25" s="85"/>
      <c r="W25" s="62" t="s">
        <v>231</v>
      </c>
      <c r="X25" s="63">
        <v>5</v>
      </c>
      <c r="Z25" s="67"/>
      <c r="AA25" s="106" t="s">
        <v>65</v>
      </c>
      <c r="AB25" s="107">
        <v>4</v>
      </c>
      <c r="AC25" s="19"/>
      <c r="AD25" s="19"/>
      <c r="AE25" s="56"/>
      <c r="AF25" s="57"/>
      <c r="AH25" s="66"/>
      <c r="AI25" s="242" t="s">
        <v>137</v>
      </c>
      <c r="AJ25" s="251"/>
    </row>
    <row r="26" spans="2:39" x14ac:dyDescent="0.2">
      <c r="B26" s="1"/>
      <c r="C26" s="6" t="s">
        <v>58</v>
      </c>
      <c r="D26" s="7"/>
      <c r="G26" s="43" t="s">
        <v>346</v>
      </c>
      <c r="H26" s="29">
        <v>5</v>
      </c>
      <c r="K26" s="82" t="s">
        <v>35</v>
      </c>
      <c r="L26" s="83">
        <v>5</v>
      </c>
      <c r="O26" s="84"/>
      <c r="P26" s="85"/>
      <c r="S26" s="70"/>
      <c r="T26" s="71"/>
      <c r="W26" s="64"/>
      <c r="X26" s="65"/>
      <c r="Z26" s="67"/>
      <c r="AA26" s="108" t="s">
        <v>66</v>
      </c>
      <c r="AB26" s="109">
        <v>5</v>
      </c>
      <c r="AC26" s="19"/>
      <c r="AD26" s="19"/>
      <c r="AE26" s="58"/>
      <c r="AF26" s="59"/>
      <c r="AH26" s="66"/>
      <c r="AI26" s="240" t="s">
        <v>122</v>
      </c>
      <c r="AJ26" s="245"/>
    </row>
    <row r="27" spans="2:39" ht="23.25" customHeight="1" x14ac:dyDescent="0.2">
      <c r="B27" s="1"/>
      <c r="C27" s="1"/>
      <c r="D27" s="1"/>
      <c r="F27" s="156" t="s">
        <v>406</v>
      </c>
      <c r="O27" s="70"/>
      <c r="P27" s="71"/>
      <c r="Z27" s="22"/>
      <c r="AA27" s="19"/>
      <c r="AB27" s="19"/>
      <c r="AC27" s="19"/>
      <c r="AD27" s="19"/>
      <c r="AE27" s="19"/>
      <c r="AH27" s="66"/>
    </row>
    <row r="28" spans="2:39" ht="18.95" x14ac:dyDescent="0.2">
      <c r="B28" s="46" t="s">
        <v>191</v>
      </c>
      <c r="C28" s="24" t="s">
        <v>412</v>
      </c>
      <c r="D28" s="3"/>
      <c r="F28" s="47" t="s">
        <v>493</v>
      </c>
      <c r="G28" s="199" t="s">
        <v>390</v>
      </c>
      <c r="H28" s="285">
        <v>0</v>
      </c>
      <c r="J28" s="22" t="s">
        <v>170</v>
      </c>
      <c r="K28" s="78" t="s">
        <v>31</v>
      </c>
      <c r="L28" s="79">
        <v>1</v>
      </c>
      <c r="R28" s="22" t="s">
        <v>171</v>
      </c>
      <c r="S28" s="72" t="s">
        <v>55</v>
      </c>
      <c r="T28" s="73">
        <v>0</v>
      </c>
      <c r="V28" s="22" t="s">
        <v>172</v>
      </c>
      <c r="W28" s="54" t="s">
        <v>58</v>
      </c>
      <c r="X28" s="55"/>
      <c r="Z28" s="22" t="s">
        <v>236</v>
      </c>
      <c r="AA28" s="104" t="s">
        <v>62</v>
      </c>
      <c r="AB28" s="105">
        <v>1</v>
      </c>
      <c r="AD28" s="22" t="s">
        <v>242</v>
      </c>
      <c r="AE28" s="54" t="s">
        <v>58</v>
      </c>
      <c r="AF28" s="55"/>
      <c r="AH28" s="66" t="s">
        <v>284</v>
      </c>
      <c r="AI28" s="235" t="s">
        <v>283</v>
      </c>
      <c r="AJ28" s="236"/>
    </row>
    <row r="29" spans="2:39" x14ac:dyDescent="0.2">
      <c r="B29" s="1"/>
      <c r="C29" s="26" t="s">
        <v>196</v>
      </c>
      <c r="D29" s="5"/>
      <c r="F29" s="47" t="s">
        <v>487</v>
      </c>
      <c r="G29" s="200" t="s">
        <v>392</v>
      </c>
      <c r="H29" s="291">
        <v>2</v>
      </c>
      <c r="K29" s="80" t="s">
        <v>32</v>
      </c>
      <c r="L29" s="81">
        <v>2</v>
      </c>
      <c r="N29" s="22" t="s">
        <v>303</v>
      </c>
      <c r="O29" s="68" t="s">
        <v>55</v>
      </c>
      <c r="P29" s="69">
        <v>0</v>
      </c>
      <c r="S29" s="76" t="s">
        <v>56</v>
      </c>
      <c r="T29" s="77">
        <v>5</v>
      </c>
      <c r="W29" s="56" t="s">
        <v>227</v>
      </c>
      <c r="X29" s="57"/>
      <c r="Z29" s="22"/>
      <c r="AA29" s="106" t="s">
        <v>63</v>
      </c>
      <c r="AB29" s="107">
        <v>2</v>
      </c>
      <c r="AD29" s="22"/>
      <c r="AE29" s="56" t="s">
        <v>227</v>
      </c>
      <c r="AF29" s="57"/>
      <c r="AI29" s="237" t="s">
        <v>128</v>
      </c>
      <c r="AJ29" s="238"/>
    </row>
    <row r="30" spans="2:39" x14ac:dyDescent="0.2">
      <c r="C30" s="26" t="s">
        <v>195</v>
      </c>
      <c r="D30" s="5"/>
      <c r="F30" s="47" t="s">
        <v>488</v>
      </c>
      <c r="G30" s="200" t="s">
        <v>394</v>
      </c>
      <c r="H30" s="291">
        <v>3</v>
      </c>
      <c r="K30" s="80" t="s">
        <v>33</v>
      </c>
      <c r="L30" s="81">
        <v>3</v>
      </c>
      <c r="O30" s="84" t="s">
        <v>56</v>
      </c>
      <c r="P30" s="85">
        <v>5</v>
      </c>
      <c r="S30" s="76" t="s">
        <v>538</v>
      </c>
      <c r="T30" s="77">
        <v>4</v>
      </c>
      <c r="W30" s="56"/>
      <c r="X30" s="57"/>
      <c r="Z30" s="22"/>
      <c r="AA30" s="106" t="s">
        <v>64</v>
      </c>
      <c r="AB30" s="107">
        <v>3</v>
      </c>
      <c r="AD30" s="22"/>
      <c r="AE30" s="56"/>
      <c r="AF30" s="57"/>
      <c r="AI30" s="239" t="s">
        <v>464</v>
      </c>
      <c r="AJ30" s="27"/>
    </row>
    <row r="31" spans="2:39" ht="18.75" x14ac:dyDescent="0.25">
      <c r="C31" s="26" t="s">
        <v>194</v>
      </c>
      <c r="D31" s="5"/>
      <c r="F31" s="47"/>
      <c r="G31" s="200" t="s">
        <v>396</v>
      </c>
      <c r="H31" s="291">
        <v>4</v>
      </c>
      <c r="K31" s="80" t="s">
        <v>34</v>
      </c>
      <c r="L31" s="81">
        <v>4</v>
      </c>
      <c r="O31" s="84"/>
      <c r="P31" s="85"/>
      <c r="S31" s="76"/>
      <c r="T31" s="77"/>
      <c r="W31" s="56"/>
      <c r="X31" s="57"/>
      <c r="Z31" s="22"/>
      <c r="AA31" s="106" t="s">
        <v>65</v>
      </c>
      <c r="AB31" s="107">
        <v>4</v>
      </c>
      <c r="AD31" s="22"/>
      <c r="AE31" s="56"/>
      <c r="AF31" s="57"/>
      <c r="AI31" s="242" t="s">
        <v>463</v>
      </c>
      <c r="AJ31" s="251"/>
    </row>
    <row r="32" spans="2:39" x14ac:dyDescent="0.25">
      <c r="C32" s="26" t="s">
        <v>193</v>
      </c>
      <c r="D32" s="5"/>
      <c r="F32" s="47"/>
      <c r="G32" s="201" t="s">
        <v>398</v>
      </c>
      <c r="H32" s="292">
        <v>5</v>
      </c>
      <c r="K32" s="82" t="s">
        <v>35</v>
      </c>
      <c r="L32" s="83">
        <v>5</v>
      </c>
      <c r="O32" s="84"/>
      <c r="P32" s="85"/>
      <c r="S32" s="74"/>
      <c r="T32" s="75"/>
      <c r="W32" s="58"/>
      <c r="X32" s="59"/>
      <c r="Z32" s="22"/>
      <c r="AA32" s="108" t="s">
        <v>66</v>
      </c>
      <c r="AB32" s="109">
        <v>5</v>
      </c>
      <c r="AD32" s="22"/>
      <c r="AE32" s="58"/>
      <c r="AF32" s="59"/>
      <c r="AI32" s="240" t="s">
        <v>122</v>
      </c>
      <c r="AJ32" s="245"/>
    </row>
    <row r="33" spans="3:37" x14ac:dyDescent="0.25">
      <c r="C33" s="26" t="s">
        <v>192</v>
      </c>
      <c r="D33" s="5"/>
      <c r="F33" s="47"/>
      <c r="O33" s="70"/>
      <c r="P33" s="71"/>
      <c r="Z33" s="22"/>
    </row>
    <row r="34" spans="3:37" x14ac:dyDescent="0.25">
      <c r="C34" s="26" t="s">
        <v>197</v>
      </c>
      <c r="D34" s="5"/>
      <c r="F34" s="47" t="s">
        <v>328</v>
      </c>
      <c r="G34" s="140" t="s">
        <v>507</v>
      </c>
      <c r="H34" s="141"/>
      <c r="K34" s="9"/>
      <c r="L34" s="9"/>
      <c r="R34" s="22" t="s">
        <v>173</v>
      </c>
      <c r="S34" s="98" t="s">
        <v>47</v>
      </c>
      <c r="T34" s="99">
        <v>1</v>
      </c>
      <c r="V34" s="66"/>
      <c r="W34" s="19"/>
      <c r="X34" s="19"/>
      <c r="Y34" s="19"/>
      <c r="Z34" s="22" t="s">
        <v>146</v>
      </c>
      <c r="AA34" s="104" t="s">
        <v>62</v>
      </c>
      <c r="AB34" s="105">
        <v>1</v>
      </c>
      <c r="AH34" s="66" t="s">
        <v>508</v>
      </c>
      <c r="AI34" s="140" t="s">
        <v>133</v>
      </c>
      <c r="AJ34" s="141">
        <v>5</v>
      </c>
    </row>
    <row r="35" spans="3:37" x14ac:dyDescent="0.25">
      <c r="C35" s="26" t="s">
        <v>198</v>
      </c>
      <c r="D35" s="5"/>
      <c r="F35" s="47" t="s">
        <v>442</v>
      </c>
      <c r="G35" s="142" t="s">
        <v>442</v>
      </c>
      <c r="H35" s="143"/>
      <c r="K35" s="9"/>
      <c r="L35" s="9"/>
      <c r="N35" s="22" t="s">
        <v>304</v>
      </c>
      <c r="O35" s="68" t="s">
        <v>55</v>
      </c>
      <c r="P35" s="69">
        <v>0</v>
      </c>
      <c r="S35" s="100" t="s">
        <v>45</v>
      </c>
      <c r="T35" s="101">
        <v>2</v>
      </c>
      <c r="V35" s="66"/>
      <c r="W35" s="19"/>
      <c r="X35" s="19"/>
      <c r="Y35" s="19"/>
      <c r="Z35" s="22"/>
      <c r="AA35" s="106" t="s">
        <v>63</v>
      </c>
      <c r="AB35" s="107">
        <v>2</v>
      </c>
      <c r="AH35" s="66" t="s">
        <v>509</v>
      </c>
      <c r="AI35" s="142" t="s">
        <v>132</v>
      </c>
      <c r="AJ35" s="143">
        <v>4</v>
      </c>
    </row>
    <row r="36" spans="3:37" x14ac:dyDescent="0.25">
      <c r="C36" s="26" t="s">
        <v>199</v>
      </c>
      <c r="D36" s="5"/>
      <c r="F36" s="47"/>
      <c r="G36" s="142"/>
      <c r="H36" s="143"/>
      <c r="K36" s="172" t="s">
        <v>381</v>
      </c>
      <c r="L36" s="25">
        <v>1</v>
      </c>
      <c r="O36" s="84" t="s">
        <v>558</v>
      </c>
      <c r="P36" s="85">
        <v>4</v>
      </c>
      <c r="S36" s="100" t="s">
        <v>48</v>
      </c>
      <c r="T36" s="101">
        <v>3</v>
      </c>
      <c r="V36" s="66"/>
      <c r="W36" s="19"/>
      <c r="X36" s="19"/>
      <c r="Y36" s="19"/>
      <c r="AA36" s="106" t="s">
        <v>64</v>
      </c>
      <c r="AB36" s="107">
        <v>3</v>
      </c>
      <c r="AI36" s="142" t="s">
        <v>134</v>
      </c>
      <c r="AJ36" s="143">
        <v>3</v>
      </c>
    </row>
    <row r="37" spans="3:37" x14ac:dyDescent="0.25">
      <c r="C37" s="26" t="s">
        <v>200</v>
      </c>
      <c r="D37" s="5"/>
      <c r="G37" s="142" t="s">
        <v>58</v>
      </c>
      <c r="H37" s="143"/>
      <c r="K37" s="45" t="s">
        <v>318</v>
      </c>
      <c r="L37" s="27">
        <v>2</v>
      </c>
      <c r="O37" s="84" t="s">
        <v>56</v>
      </c>
      <c r="P37" s="85">
        <v>5</v>
      </c>
      <c r="S37" s="100" t="s">
        <v>49</v>
      </c>
      <c r="T37" s="101">
        <v>4</v>
      </c>
      <c r="V37" s="66"/>
      <c r="W37" s="19"/>
      <c r="X37" s="19"/>
      <c r="Y37" s="19"/>
      <c r="AA37" s="106" t="s">
        <v>65</v>
      </c>
      <c r="AB37" s="107">
        <v>4</v>
      </c>
      <c r="AI37" s="142" t="s">
        <v>349</v>
      </c>
      <c r="AJ37" s="143">
        <v>2</v>
      </c>
    </row>
    <row r="38" spans="3:37" x14ac:dyDescent="0.25">
      <c r="C38" s="26" t="s">
        <v>202</v>
      </c>
      <c r="D38" s="5"/>
      <c r="G38" s="144"/>
      <c r="H38" s="145"/>
      <c r="K38" s="45" t="s">
        <v>319</v>
      </c>
      <c r="L38" s="27">
        <v>3</v>
      </c>
      <c r="O38" s="84"/>
      <c r="P38" s="85"/>
      <c r="S38" s="102" t="s">
        <v>253</v>
      </c>
      <c r="T38" s="103">
        <v>5</v>
      </c>
      <c r="V38" s="66"/>
      <c r="W38" s="19"/>
      <c r="X38" s="19"/>
      <c r="Y38" s="19"/>
      <c r="AA38" s="108" t="s">
        <v>66</v>
      </c>
      <c r="AB38" s="109">
        <v>5</v>
      </c>
      <c r="AI38" s="142" t="s">
        <v>122</v>
      </c>
      <c r="AJ38" s="143">
        <v>1</v>
      </c>
    </row>
    <row r="39" spans="3:37" x14ac:dyDescent="0.25">
      <c r="C39" s="28" t="s">
        <v>201</v>
      </c>
      <c r="D39" s="7"/>
      <c r="K39" s="45" t="s">
        <v>320</v>
      </c>
      <c r="L39" s="27">
        <v>4</v>
      </c>
      <c r="O39" s="70"/>
      <c r="P39" s="71"/>
      <c r="V39" s="66"/>
      <c r="W39" s="19"/>
      <c r="X39" s="19"/>
      <c r="Y39" s="19"/>
      <c r="AI39" s="144" t="s">
        <v>468</v>
      </c>
      <c r="AJ39" s="145">
        <v>0</v>
      </c>
    </row>
    <row r="40" spans="3:37" x14ac:dyDescent="0.25">
      <c r="F40" s="47" t="s">
        <v>494</v>
      </c>
      <c r="G40" s="199" t="s">
        <v>390</v>
      </c>
      <c r="H40" s="285">
        <v>0</v>
      </c>
      <c r="K40" s="43" t="s">
        <v>321</v>
      </c>
      <c r="L40" s="29">
        <v>5</v>
      </c>
      <c r="O40" s="9"/>
      <c r="P40" s="9"/>
      <c r="R40" s="47"/>
      <c r="S40" s="9"/>
      <c r="T40" s="9"/>
      <c r="V40" s="66"/>
      <c r="W40" s="19"/>
      <c r="X40" s="19"/>
      <c r="Y40" s="19"/>
    </row>
    <row r="41" spans="3:37" x14ac:dyDescent="0.25">
      <c r="F41" s="47" t="s">
        <v>487</v>
      </c>
      <c r="G41" s="200" t="s">
        <v>392</v>
      </c>
      <c r="H41" s="291">
        <v>2</v>
      </c>
      <c r="K41" s="9"/>
      <c r="L41" s="9"/>
      <c r="O41" s="9"/>
      <c r="P41" s="9"/>
      <c r="R41" s="47"/>
      <c r="S41" s="9"/>
      <c r="T41" s="9"/>
      <c r="V41" s="66"/>
      <c r="W41" s="19"/>
      <c r="X41" s="19"/>
      <c r="Y41" s="19"/>
      <c r="AH41" s="66" t="s">
        <v>508</v>
      </c>
      <c r="AI41" s="199" t="s">
        <v>390</v>
      </c>
      <c r="AJ41" s="285">
        <v>0</v>
      </c>
      <c r="AK41" s="286" t="s">
        <v>481</v>
      </c>
    </row>
    <row r="42" spans="3:37" x14ac:dyDescent="0.25">
      <c r="F42" s="47" t="s">
        <v>489</v>
      </c>
      <c r="G42" s="200" t="s">
        <v>394</v>
      </c>
      <c r="H42" s="291">
        <v>3</v>
      </c>
      <c r="K42" s="9"/>
      <c r="L42" s="9"/>
      <c r="O42" s="9"/>
      <c r="P42" s="9"/>
      <c r="R42" s="47"/>
      <c r="S42" s="9"/>
      <c r="T42" s="9"/>
      <c r="V42" s="66"/>
      <c r="W42" s="19"/>
      <c r="X42" s="19"/>
      <c r="Y42" s="19"/>
      <c r="AI42" s="200" t="s">
        <v>392</v>
      </c>
      <c r="AJ42" s="291">
        <v>2</v>
      </c>
      <c r="AK42" s="287" t="s">
        <v>477</v>
      </c>
    </row>
    <row r="43" spans="3:37" x14ac:dyDescent="0.25">
      <c r="F43" s="47"/>
      <c r="G43" s="200" t="s">
        <v>396</v>
      </c>
      <c r="H43" s="291">
        <v>4</v>
      </c>
      <c r="K43" s="9"/>
      <c r="L43" s="9"/>
      <c r="O43" s="9"/>
      <c r="P43" s="9"/>
      <c r="R43" s="47"/>
      <c r="S43" s="9"/>
      <c r="T43" s="9"/>
      <c r="V43" s="66"/>
      <c r="W43" s="19"/>
      <c r="X43" s="19"/>
      <c r="Y43" s="19"/>
      <c r="AI43" s="200" t="s">
        <v>394</v>
      </c>
      <c r="AJ43" s="291">
        <v>3</v>
      </c>
      <c r="AK43" s="288" t="s">
        <v>478</v>
      </c>
    </row>
    <row r="44" spans="3:37" x14ac:dyDescent="0.25">
      <c r="F44" s="47"/>
      <c r="G44" s="201" t="s">
        <v>398</v>
      </c>
      <c r="H44" s="292">
        <v>5</v>
      </c>
      <c r="K44" s="9"/>
      <c r="L44" s="9"/>
      <c r="O44" s="9"/>
      <c r="P44" s="9"/>
      <c r="R44" s="47"/>
      <c r="S44" s="9"/>
      <c r="T44" s="9"/>
      <c r="V44" s="66"/>
      <c r="W44" s="19"/>
      <c r="X44" s="19"/>
      <c r="Y44" s="19"/>
      <c r="AI44" s="200" t="s">
        <v>396</v>
      </c>
      <c r="AJ44" s="291">
        <v>4</v>
      </c>
      <c r="AK44" s="289" t="s">
        <v>479</v>
      </c>
    </row>
    <row r="45" spans="3:37" x14ac:dyDescent="0.25">
      <c r="C45" s="19"/>
      <c r="D45" s="19"/>
      <c r="E45" s="19"/>
      <c r="F45" s="47"/>
      <c r="K45" s="9"/>
      <c r="L45" s="9"/>
      <c r="V45" s="66"/>
      <c r="W45" s="19"/>
      <c r="X45" s="19"/>
      <c r="Y45" s="19"/>
      <c r="AI45" s="201" t="s">
        <v>398</v>
      </c>
      <c r="AJ45" s="292">
        <v>5</v>
      </c>
      <c r="AK45" s="290" t="s">
        <v>480</v>
      </c>
    </row>
    <row r="46" spans="3:37" x14ac:dyDescent="0.25">
      <c r="C46" s="19"/>
      <c r="D46" s="19"/>
      <c r="E46" s="19"/>
      <c r="F46" s="47" t="s">
        <v>329</v>
      </c>
      <c r="G46" s="140" t="s">
        <v>507</v>
      </c>
      <c r="H46" s="141"/>
      <c r="R46" s="66"/>
      <c r="V46" s="66"/>
      <c r="W46" s="19"/>
      <c r="X46" s="19"/>
      <c r="Y46" s="19"/>
    </row>
    <row r="47" spans="3:37" x14ac:dyDescent="0.25">
      <c r="C47" s="19"/>
      <c r="D47" s="19"/>
      <c r="E47" s="19"/>
      <c r="F47" s="47" t="s">
        <v>442</v>
      </c>
      <c r="G47" s="142" t="s">
        <v>442</v>
      </c>
      <c r="H47" s="143"/>
      <c r="R47" s="66"/>
      <c r="V47" s="66"/>
      <c r="W47" s="19"/>
      <c r="X47" s="19"/>
      <c r="Y47" s="19"/>
    </row>
    <row r="48" spans="3:37" x14ac:dyDescent="0.25">
      <c r="C48" s="19"/>
      <c r="D48" s="19"/>
      <c r="E48" s="19"/>
      <c r="F48" s="47"/>
      <c r="G48" s="142"/>
      <c r="H48" s="143"/>
      <c r="R48" s="66"/>
      <c r="V48" s="66"/>
      <c r="W48" s="19"/>
      <c r="X48" s="19"/>
      <c r="Y48" s="19"/>
    </row>
    <row r="49" spans="1:40" ht="15.75" x14ac:dyDescent="0.25">
      <c r="C49" s="19"/>
      <c r="D49" s="19"/>
      <c r="E49" s="19"/>
      <c r="G49" s="142" t="s">
        <v>58</v>
      </c>
      <c r="H49" s="143"/>
      <c r="N49" s="147"/>
      <c r="R49" s="66"/>
      <c r="V49" s="66"/>
      <c r="W49" s="19"/>
      <c r="X49" s="19"/>
      <c r="Y49" s="19"/>
    </row>
    <row r="50" spans="1:40" ht="15.75" x14ac:dyDescent="0.25">
      <c r="C50" s="19"/>
      <c r="D50" s="19"/>
      <c r="E50" s="19"/>
      <c r="G50" s="144"/>
      <c r="H50" s="145"/>
      <c r="N50" s="153" t="s">
        <v>305</v>
      </c>
      <c r="O50" s="9"/>
      <c r="P50" s="9"/>
      <c r="R50" s="66"/>
      <c r="S50" s="9"/>
      <c r="T50" s="9"/>
      <c r="V50" s="66"/>
      <c r="W50" s="19"/>
      <c r="X50" s="19"/>
      <c r="Y50" s="19"/>
    </row>
    <row r="51" spans="1:40" x14ac:dyDescent="0.25">
      <c r="C51" s="19"/>
      <c r="D51" s="19"/>
      <c r="E51" s="19"/>
      <c r="G51" s="1"/>
      <c r="H51" s="1"/>
      <c r="R51" s="47"/>
      <c r="S51" s="9"/>
      <c r="T51" s="9"/>
      <c r="V51" s="66"/>
      <c r="W51" s="19"/>
      <c r="X51" s="19"/>
      <c r="Y51" s="19"/>
    </row>
    <row r="52" spans="1:40" x14ac:dyDescent="0.25">
      <c r="C52" s="19"/>
      <c r="D52" s="19"/>
      <c r="E52" s="19"/>
      <c r="F52" s="47" t="s">
        <v>495</v>
      </c>
      <c r="G52" s="199" t="s">
        <v>390</v>
      </c>
      <c r="H52" s="285">
        <v>0</v>
      </c>
      <c r="N52" s="22" t="s">
        <v>306</v>
      </c>
      <c r="O52" s="86" t="s">
        <v>50</v>
      </c>
      <c r="P52" s="87">
        <v>1</v>
      </c>
      <c r="R52" s="47"/>
      <c r="S52" s="9"/>
      <c r="T52" s="9"/>
      <c r="V52" s="66"/>
      <c r="W52" s="19"/>
      <c r="X52" s="19"/>
      <c r="Y52" s="19"/>
    </row>
    <row r="53" spans="1:40" x14ac:dyDescent="0.25">
      <c r="C53" s="19"/>
      <c r="D53" s="19"/>
      <c r="E53" s="19"/>
      <c r="F53" s="47" t="s">
        <v>487</v>
      </c>
      <c r="G53" s="200" t="s">
        <v>392</v>
      </c>
      <c r="H53" s="291">
        <v>2</v>
      </c>
      <c r="O53" s="88" t="s">
        <v>51</v>
      </c>
      <c r="P53" s="89">
        <v>2</v>
      </c>
      <c r="R53" s="47"/>
      <c r="S53" s="9"/>
      <c r="T53" s="9"/>
      <c r="V53" s="66"/>
      <c r="W53" s="19"/>
      <c r="X53" s="19"/>
      <c r="Y53" s="19"/>
    </row>
    <row r="54" spans="1:40" x14ac:dyDescent="0.25">
      <c r="C54" s="19"/>
      <c r="D54" s="19"/>
      <c r="E54" s="19"/>
      <c r="F54" s="47" t="s">
        <v>490</v>
      </c>
      <c r="G54" s="200" t="s">
        <v>394</v>
      </c>
      <c r="H54" s="291">
        <v>3</v>
      </c>
      <c r="O54" s="88" t="s">
        <v>52</v>
      </c>
      <c r="P54" s="89">
        <v>3</v>
      </c>
      <c r="R54" s="47"/>
      <c r="S54" s="9"/>
      <c r="T54" s="9"/>
      <c r="V54" s="66"/>
      <c r="W54" s="19"/>
      <c r="X54" s="19"/>
      <c r="Y54" s="19"/>
    </row>
    <row r="55" spans="1:40" x14ac:dyDescent="0.25">
      <c r="C55" s="19"/>
      <c r="D55" s="19"/>
      <c r="E55" s="19"/>
      <c r="F55" s="47"/>
      <c r="G55" s="200" t="s">
        <v>396</v>
      </c>
      <c r="H55" s="291">
        <v>4</v>
      </c>
      <c r="O55" s="88" t="s">
        <v>53</v>
      </c>
      <c r="P55" s="89">
        <v>4</v>
      </c>
      <c r="R55" s="47"/>
      <c r="S55" s="9"/>
      <c r="T55" s="9"/>
      <c r="V55" s="66"/>
      <c r="W55" s="19"/>
      <c r="X55" s="19"/>
      <c r="Y55" s="19"/>
    </row>
    <row r="56" spans="1:40" x14ac:dyDescent="0.25">
      <c r="C56" s="19"/>
      <c r="D56" s="19"/>
      <c r="E56" s="19"/>
      <c r="F56" s="47"/>
      <c r="G56" s="201" t="s">
        <v>398</v>
      </c>
      <c r="H56" s="292">
        <v>5</v>
      </c>
      <c r="O56" s="88" t="s">
        <v>54</v>
      </c>
      <c r="P56" s="89">
        <v>5</v>
      </c>
      <c r="R56" s="47"/>
      <c r="S56" s="9"/>
      <c r="T56" s="9"/>
      <c r="V56" s="66"/>
      <c r="W56" s="19"/>
      <c r="X56" s="19"/>
      <c r="Y56" s="19"/>
    </row>
    <row r="57" spans="1:40" x14ac:dyDescent="0.25">
      <c r="C57" s="19"/>
      <c r="D57" s="19"/>
      <c r="E57" s="19"/>
      <c r="F57" s="47"/>
      <c r="O57" s="90" t="s">
        <v>588</v>
      </c>
      <c r="P57" s="91">
        <v>0</v>
      </c>
      <c r="R57" s="47"/>
      <c r="S57" s="9"/>
      <c r="T57" s="9"/>
      <c r="V57" s="66"/>
      <c r="W57" s="19"/>
      <c r="X57" s="19"/>
      <c r="Y57" s="19"/>
    </row>
    <row r="58" spans="1:40" x14ac:dyDescent="0.25">
      <c r="C58" s="19"/>
      <c r="D58" s="19"/>
      <c r="E58" s="19"/>
      <c r="F58" s="47" t="s">
        <v>330</v>
      </c>
      <c r="G58" s="140" t="s">
        <v>507</v>
      </c>
      <c r="H58" s="141"/>
      <c r="R58" s="66"/>
    </row>
    <row r="59" spans="1:40" x14ac:dyDescent="0.25">
      <c r="C59" s="19"/>
      <c r="D59" s="19"/>
      <c r="E59" s="19"/>
      <c r="F59" s="47" t="s">
        <v>442</v>
      </c>
      <c r="G59" s="142" t="s">
        <v>442</v>
      </c>
      <c r="H59" s="143"/>
      <c r="N59" s="22" t="s">
        <v>589</v>
      </c>
      <c r="O59" s="68" t="s">
        <v>55</v>
      </c>
      <c r="P59" s="69">
        <v>3</v>
      </c>
      <c r="R59" s="66"/>
    </row>
    <row r="60" spans="1:40" x14ac:dyDescent="0.25">
      <c r="C60" s="19"/>
      <c r="D60" s="19"/>
      <c r="E60" s="19"/>
      <c r="F60" s="47"/>
      <c r="G60" s="142"/>
      <c r="H60" s="143"/>
      <c r="O60" s="84" t="s">
        <v>56</v>
      </c>
      <c r="P60" s="85">
        <v>0</v>
      </c>
      <c r="R60" s="66"/>
    </row>
    <row r="61" spans="1:40" x14ac:dyDescent="0.25">
      <c r="C61" s="19"/>
      <c r="D61" s="19"/>
      <c r="E61" s="19"/>
      <c r="G61" s="142" t="s">
        <v>58</v>
      </c>
      <c r="H61" s="143"/>
      <c r="O61" s="84" t="s">
        <v>588</v>
      </c>
      <c r="P61" s="85">
        <v>0</v>
      </c>
      <c r="R61" s="66"/>
    </row>
    <row r="62" spans="1:40" x14ac:dyDescent="0.25">
      <c r="C62" s="19"/>
      <c r="D62" s="19"/>
      <c r="E62" s="19"/>
      <c r="G62" s="144"/>
      <c r="H62" s="145"/>
      <c r="M62" s="19"/>
      <c r="O62" s="84"/>
      <c r="P62" s="85"/>
      <c r="R62" s="66"/>
      <c r="S62" s="19"/>
      <c r="T62" s="66"/>
      <c r="U62" s="19"/>
      <c r="V62" s="19"/>
      <c r="W62" s="19"/>
      <c r="X62" s="66"/>
      <c r="Y62" s="19"/>
      <c r="Z62" s="19"/>
      <c r="AA62" s="19"/>
      <c r="AB62" s="66"/>
      <c r="AC62" s="19"/>
      <c r="AD62" s="9"/>
      <c r="AE62" s="9"/>
      <c r="AF62" s="9"/>
      <c r="AG62" s="9"/>
    </row>
    <row r="63" spans="1:40" s="9" customFormat="1" x14ac:dyDescent="0.25">
      <c r="A63" s="20"/>
      <c r="B63" s="8"/>
      <c r="C63" s="19"/>
      <c r="D63" s="19"/>
      <c r="E63" s="19"/>
      <c r="F63" s="47"/>
      <c r="G63" s="8"/>
      <c r="H63" s="8"/>
      <c r="I63" s="8"/>
      <c r="J63" s="22"/>
      <c r="K63" s="8"/>
      <c r="L63" s="8"/>
      <c r="M63" s="19"/>
      <c r="N63" s="22"/>
      <c r="O63" s="70"/>
      <c r="P63" s="71"/>
      <c r="Q63" s="8"/>
      <c r="R63" s="66"/>
      <c r="S63" s="19"/>
      <c r="T63" s="110"/>
      <c r="U63" s="19"/>
      <c r="V63" s="19"/>
      <c r="W63" s="19"/>
      <c r="X63" s="66"/>
      <c r="Y63" s="19"/>
      <c r="Z63" s="19"/>
      <c r="AA63" s="19"/>
      <c r="AB63" s="66"/>
      <c r="AC63" s="19"/>
      <c r="AH63" s="114"/>
      <c r="AI63" s="19"/>
      <c r="AJ63" s="19"/>
      <c r="AK63" s="19"/>
      <c r="AL63" s="19"/>
      <c r="AM63" s="19"/>
      <c r="AN63" s="19"/>
    </row>
    <row r="64" spans="1:40" x14ac:dyDescent="0.25">
      <c r="C64" s="19"/>
      <c r="D64" s="19"/>
      <c r="E64" s="19"/>
      <c r="F64" s="22" t="s">
        <v>331</v>
      </c>
      <c r="G64" s="54" t="s">
        <v>58</v>
      </c>
      <c r="H64" s="55"/>
      <c r="M64" s="19"/>
      <c r="R64" s="66"/>
      <c r="S64" s="19"/>
      <c r="T64" s="66"/>
      <c r="U64" s="19"/>
      <c r="V64" s="19"/>
      <c r="W64" s="19"/>
      <c r="X64" s="66"/>
      <c r="Y64" s="19"/>
      <c r="Z64" s="19"/>
      <c r="AA64" s="19"/>
      <c r="AB64" s="66"/>
      <c r="AC64" s="19"/>
      <c r="AD64" s="9"/>
      <c r="AE64" s="9"/>
      <c r="AF64" s="9"/>
      <c r="AG64" s="9"/>
    </row>
    <row r="65" spans="1:40" x14ac:dyDescent="0.25">
      <c r="B65" s="19"/>
      <c r="C65" s="66"/>
      <c r="D65" s="19"/>
      <c r="E65" s="19"/>
      <c r="G65" s="56" t="s">
        <v>227</v>
      </c>
      <c r="H65" s="57"/>
      <c r="I65" s="19"/>
      <c r="J65" s="19"/>
      <c r="K65" s="66"/>
      <c r="L65" s="19"/>
      <c r="M65" s="19"/>
      <c r="N65" s="22" t="s">
        <v>307</v>
      </c>
      <c r="O65" s="68" t="s">
        <v>55</v>
      </c>
      <c r="P65" s="69">
        <v>5</v>
      </c>
      <c r="R65" s="66"/>
      <c r="S65" s="19"/>
      <c r="T65" s="66"/>
      <c r="U65" s="19"/>
      <c r="V65" s="19"/>
      <c r="W65" s="19"/>
      <c r="X65" s="66"/>
      <c r="Y65" s="19"/>
      <c r="Z65" s="19"/>
      <c r="AA65" s="19"/>
      <c r="AB65" s="66"/>
      <c r="AC65" s="19"/>
      <c r="AD65" s="9"/>
      <c r="AE65" s="9"/>
      <c r="AF65" s="9"/>
      <c r="AG65" s="9"/>
    </row>
    <row r="66" spans="1:40" s="9" customFormat="1" x14ac:dyDescent="0.25">
      <c r="A66" s="20"/>
      <c r="B66" s="19"/>
      <c r="C66" s="110"/>
      <c r="D66" s="19"/>
      <c r="E66" s="19"/>
      <c r="F66" s="22"/>
      <c r="G66" s="56"/>
      <c r="H66" s="57"/>
      <c r="I66" s="19"/>
      <c r="J66" s="19"/>
      <c r="K66" s="66"/>
      <c r="L66" s="19"/>
      <c r="M66" s="19"/>
      <c r="N66" s="22"/>
      <c r="O66" s="84" t="s">
        <v>56</v>
      </c>
      <c r="P66" s="85">
        <v>0</v>
      </c>
      <c r="Q66" s="8"/>
      <c r="R66" s="66"/>
      <c r="S66" s="8"/>
      <c r="T66" s="66"/>
      <c r="U66" s="19"/>
      <c r="V66" s="19"/>
      <c r="W66" s="19"/>
      <c r="X66" s="66"/>
      <c r="Y66" s="19"/>
      <c r="Z66" s="19"/>
      <c r="AA66" s="19"/>
      <c r="AB66" s="66"/>
      <c r="AC66" s="19"/>
      <c r="AH66" s="114"/>
      <c r="AI66" s="19"/>
      <c r="AJ66" s="19"/>
      <c r="AK66" s="19"/>
      <c r="AL66" s="19"/>
      <c r="AM66" s="19"/>
      <c r="AN66" s="19"/>
    </row>
    <row r="67" spans="1:40" x14ac:dyDescent="0.25">
      <c r="B67" s="19"/>
      <c r="C67" s="66"/>
      <c r="D67" s="19"/>
      <c r="E67" s="19"/>
      <c r="G67" s="56"/>
      <c r="H67" s="57"/>
      <c r="I67" s="19"/>
      <c r="J67" s="19"/>
      <c r="K67" s="66"/>
      <c r="L67" s="19"/>
      <c r="M67" s="19"/>
      <c r="O67" s="84" t="s">
        <v>588</v>
      </c>
      <c r="P67" s="85">
        <v>0</v>
      </c>
      <c r="R67" s="66"/>
      <c r="S67" s="19"/>
      <c r="T67" s="66"/>
      <c r="U67" s="19"/>
      <c r="V67" s="19"/>
      <c r="W67" s="19"/>
      <c r="X67" s="66"/>
      <c r="Y67" s="19"/>
      <c r="Z67" s="19"/>
      <c r="AA67" s="19"/>
      <c r="AB67" s="66"/>
      <c r="AC67" s="19"/>
      <c r="AD67" s="9"/>
      <c r="AE67" s="9"/>
      <c r="AF67" s="9"/>
      <c r="AG67" s="9"/>
    </row>
    <row r="68" spans="1:40" x14ac:dyDescent="0.25">
      <c r="B68" s="19"/>
      <c r="C68" s="66"/>
      <c r="D68" s="19"/>
      <c r="E68" s="19"/>
      <c r="G68" s="58"/>
      <c r="H68" s="59"/>
      <c r="I68" s="19"/>
      <c r="J68" s="19"/>
      <c r="K68" s="66"/>
      <c r="L68" s="19"/>
      <c r="M68" s="19"/>
      <c r="O68" s="84"/>
      <c r="P68" s="85"/>
      <c r="R68" s="66"/>
      <c r="S68" s="19"/>
      <c r="T68" s="66"/>
      <c r="U68" s="19"/>
      <c r="V68" s="19"/>
      <c r="W68" s="19"/>
      <c r="X68" s="66"/>
      <c r="Y68" s="19"/>
      <c r="Z68" s="19"/>
      <c r="AA68" s="19"/>
      <c r="AB68" s="66"/>
      <c r="AC68" s="19"/>
      <c r="AD68" s="9"/>
      <c r="AE68" s="9"/>
      <c r="AF68" s="9"/>
      <c r="AG68" s="9"/>
    </row>
    <row r="69" spans="1:40" s="9" customFormat="1" x14ac:dyDescent="0.25">
      <c r="A69" s="20"/>
      <c r="B69" s="19"/>
      <c r="C69" s="66"/>
      <c r="D69" s="19"/>
      <c r="E69" s="19"/>
      <c r="F69" s="22"/>
      <c r="G69" s="8"/>
      <c r="H69" s="8"/>
      <c r="I69" s="19"/>
      <c r="J69" s="19"/>
      <c r="K69" s="66"/>
      <c r="L69" s="19"/>
      <c r="M69" s="19"/>
      <c r="N69" s="22"/>
      <c r="O69" s="70"/>
      <c r="P69" s="71"/>
      <c r="Q69" s="8"/>
      <c r="R69" s="66"/>
      <c r="S69" s="19"/>
      <c r="T69" s="66"/>
      <c r="U69" s="19"/>
      <c r="V69" s="19"/>
      <c r="W69" s="19"/>
      <c r="X69" s="66"/>
      <c r="Y69" s="19"/>
      <c r="Z69" s="19"/>
      <c r="AA69" s="19"/>
      <c r="AB69" s="66"/>
      <c r="AC69" s="19"/>
      <c r="AH69" s="114"/>
      <c r="AI69" s="19"/>
      <c r="AJ69" s="19"/>
      <c r="AK69" s="19"/>
      <c r="AL69" s="19"/>
      <c r="AM69" s="19"/>
      <c r="AN69" s="19"/>
    </row>
    <row r="70" spans="1:40" x14ac:dyDescent="0.25">
      <c r="B70" s="19"/>
      <c r="C70" s="66"/>
      <c r="D70" s="19"/>
      <c r="E70" s="19"/>
      <c r="F70" s="22" t="s">
        <v>332</v>
      </c>
      <c r="G70" s="54" t="s">
        <v>58</v>
      </c>
      <c r="H70" s="55"/>
      <c r="I70" s="19"/>
      <c r="J70" s="19"/>
      <c r="K70" s="66"/>
      <c r="L70" s="19"/>
      <c r="M70" s="19"/>
      <c r="R70" s="66"/>
      <c r="S70" s="19"/>
      <c r="T70" s="110"/>
      <c r="U70" s="19"/>
      <c r="V70" s="19"/>
      <c r="W70" s="19"/>
      <c r="X70" s="66"/>
      <c r="Y70" s="19"/>
      <c r="Z70" s="19"/>
      <c r="AA70" s="19"/>
      <c r="AB70" s="66"/>
      <c r="AC70" s="19"/>
      <c r="AD70" s="9"/>
      <c r="AE70" s="9"/>
      <c r="AF70" s="9"/>
      <c r="AG70" s="9"/>
    </row>
    <row r="71" spans="1:40" x14ac:dyDescent="0.25">
      <c r="B71" s="19"/>
      <c r="C71" s="66"/>
      <c r="D71" s="19"/>
      <c r="E71" s="19"/>
      <c r="G71" s="56" t="s">
        <v>227</v>
      </c>
      <c r="H71" s="57"/>
      <c r="I71" s="19"/>
      <c r="J71" s="19"/>
      <c r="K71" s="66"/>
      <c r="L71" s="19"/>
      <c r="M71" s="19"/>
      <c r="N71" s="22" t="s">
        <v>308</v>
      </c>
      <c r="O71" s="68" t="s">
        <v>55</v>
      </c>
      <c r="P71" s="69">
        <v>5</v>
      </c>
      <c r="R71" s="66"/>
      <c r="S71" s="19"/>
      <c r="T71" s="66"/>
      <c r="U71" s="19"/>
      <c r="V71" s="19"/>
      <c r="W71" s="19"/>
      <c r="X71" s="66"/>
      <c r="Y71" s="19"/>
      <c r="Z71" s="19"/>
      <c r="AA71" s="19"/>
      <c r="AB71" s="66"/>
      <c r="AC71" s="19"/>
      <c r="AD71" s="9"/>
      <c r="AE71" s="9"/>
      <c r="AF71" s="9"/>
      <c r="AG71" s="9"/>
    </row>
    <row r="72" spans="1:40" s="9" customFormat="1" x14ac:dyDescent="0.25">
      <c r="A72" s="20"/>
      <c r="B72" s="19"/>
      <c r="C72" s="66"/>
      <c r="D72" s="19"/>
      <c r="E72" s="19"/>
      <c r="F72" s="22"/>
      <c r="G72" s="56"/>
      <c r="H72" s="57"/>
      <c r="I72" s="19"/>
      <c r="J72" s="19"/>
      <c r="K72" s="66"/>
      <c r="L72" s="19"/>
      <c r="M72" s="19"/>
      <c r="N72" s="22"/>
      <c r="O72" s="84" t="s">
        <v>56</v>
      </c>
      <c r="P72" s="85">
        <v>0</v>
      </c>
      <c r="Q72" s="8"/>
      <c r="R72" s="66"/>
      <c r="S72" s="19"/>
      <c r="T72" s="66"/>
      <c r="U72" s="19"/>
      <c r="V72" s="19"/>
      <c r="W72" s="19"/>
      <c r="X72" s="66"/>
      <c r="Y72" s="19"/>
      <c r="Z72" s="19"/>
      <c r="AA72" s="19"/>
      <c r="AB72" s="66"/>
      <c r="AC72" s="19"/>
      <c r="AH72" s="114"/>
      <c r="AI72" s="19"/>
      <c r="AJ72" s="19"/>
      <c r="AK72" s="19"/>
      <c r="AL72" s="19"/>
      <c r="AM72" s="19"/>
      <c r="AN72" s="19"/>
    </row>
    <row r="73" spans="1:40" x14ac:dyDescent="0.25">
      <c r="B73" s="19"/>
      <c r="C73" s="110"/>
      <c r="D73" s="19"/>
      <c r="E73" s="19"/>
      <c r="G73" s="56"/>
      <c r="H73" s="57"/>
      <c r="I73" s="19"/>
      <c r="J73" s="19"/>
      <c r="K73" s="66"/>
      <c r="L73" s="19"/>
      <c r="M73" s="19"/>
      <c r="O73" s="84" t="s">
        <v>588</v>
      </c>
      <c r="P73" s="85">
        <v>0</v>
      </c>
      <c r="R73" s="66"/>
      <c r="S73" s="19"/>
      <c r="T73" s="66"/>
      <c r="U73" s="19"/>
      <c r="V73" s="19"/>
      <c r="W73" s="19"/>
      <c r="X73" s="66"/>
      <c r="Y73" s="19"/>
      <c r="Z73" s="19"/>
      <c r="AA73" s="19"/>
      <c r="AB73" s="66"/>
      <c r="AC73" s="19"/>
      <c r="AD73" s="9"/>
      <c r="AE73" s="9"/>
      <c r="AF73" s="9"/>
      <c r="AG73" s="9"/>
    </row>
    <row r="74" spans="1:40" x14ac:dyDescent="0.25">
      <c r="B74" s="19"/>
      <c r="C74" s="66"/>
      <c r="D74" s="19"/>
      <c r="E74" s="19"/>
      <c r="G74" s="58"/>
      <c r="H74" s="59"/>
      <c r="I74" s="19"/>
      <c r="J74" s="19"/>
      <c r="K74" s="66"/>
      <c r="L74" s="19"/>
      <c r="M74" s="19"/>
      <c r="O74" s="84"/>
      <c r="P74" s="85"/>
      <c r="R74" s="66"/>
      <c r="S74" s="19"/>
      <c r="T74" s="66"/>
      <c r="U74" s="19"/>
      <c r="V74" s="19"/>
      <c r="W74" s="19"/>
      <c r="X74" s="66"/>
      <c r="Y74" s="19"/>
      <c r="Z74" s="19"/>
      <c r="AA74" s="19"/>
      <c r="AB74" s="66"/>
      <c r="AC74" s="19"/>
      <c r="AD74" s="9"/>
      <c r="AE74" s="9"/>
      <c r="AF74" s="9"/>
      <c r="AG74" s="9"/>
    </row>
    <row r="75" spans="1:40" x14ac:dyDescent="0.25">
      <c r="B75" s="19"/>
      <c r="C75" s="66"/>
      <c r="D75" s="19"/>
      <c r="E75" s="19"/>
      <c r="F75" s="47"/>
      <c r="I75" s="19"/>
      <c r="J75" s="19"/>
      <c r="K75" s="66"/>
      <c r="L75" s="19"/>
      <c r="M75" s="19"/>
      <c r="O75" s="70"/>
      <c r="P75" s="71"/>
      <c r="R75" s="66"/>
      <c r="S75" s="19"/>
      <c r="T75" s="66"/>
      <c r="U75" s="19"/>
      <c r="V75" s="19"/>
      <c r="W75" s="19"/>
      <c r="X75" s="66"/>
      <c r="Y75" s="19"/>
      <c r="Z75" s="19"/>
      <c r="AA75" s="19"/>
      <c r="AB75" s="66"/>
      <c r="AC75" s="19"/>
      <c r="AD75" s="9"/>
      <c r="AE75" s="9"/>
      <c r="AF75" s="9"/>
      <c r="AG75" s="9"/>
    </row>
    <row r="76" spans="1:40" x14ac:dyDescent="0.25">
      <c r="B76" s="19"/>
      <c r="C76" s="66"/>
      <c r="D76" s="19"/>
      <c r="E76" s="19"/>
      <c r="F76" s="47" t="s">
        <v>492</v>
      </c>
      <c r="G76" s="72" t="s">
        <v>55</v>
      </c>
      <c r="H76" s="73">
        <v>0</v>
      </c>
      <c r="I76" s="19"/>
      <c r="J76" s="19"/>
      <c r="K76" s="66"/>
      <c r="L76" s="19"/>
      <c r="M76" s="19"/>
      <c r="R76" s="66"/>
      <c r="S76" s="19"/>
      <c r="T76" s="66"/>
      <c r="U76" s="19"/>
      <c r="V76" s="19"/>
      <c r="W76" s="19"/>
      <c r="X76" s="66"/>
      <c r="Y76" s="19"/>
      <c r="Z76" s="19"/>
      <c r="AA76" s="19"/>
      <c r="AB76" s="66"/>
      <c r="AC76" s="19"/>
      <c r="AD76" s="9"/>
      <c r="AE76" s="9"/>
      <c r="AF76" s="9"/>
      <c r="AG76" s="9"/>
    </row>
    <row r="77" spans="1:40" x14ac:dyDescent="0.25">
      <c r="B77" s="19"/>
      <c r="C77" s="66"/>
      <c r="D77" s="19"/>
      <c r="E77" s="19"/>
      <c r="F77" s="47"/>
      <c r="G77" s="76" t="s">
        <v>56</v>
      </c>
      <c r="H77" s="77">
        <v>5</v>
      </c>
      <c r="I77" s="19"/>
      <c r="J77" s="19"/>
      <c r="K77" s="66"/>
      <c r="L77" s="19"/>
      <c r="M77" s="19"/>
      <c r="N77" s="22" t="s">
        <v>309</v>
      </c>
      <c r="O77" s="68" t="s">
        <v>55</v>
      </c>
      <c r="P77" s="69">
        <v>5</v>
      </c>
      <c r="R77" s="66"/>
      <c r="S77" s="19"/>
      <c r="T77" s="66"/>
      <c r="U77" s="19"/>
      <c r="V77" s="19"/>
      <c r="W77" s="19"/>
      <c r="X77" s="66"/>
      <c r="Y77" s="19"/>
      <c r="Z77" s="19"/>
      <c r="AA77" s="19"/>
      <c r="AB77" s="66"/>
      <c r="AC77" s="19"/>
      <c r="AD77" s="9"/>
      <c r="AE77" s="9"/>
      <c r="AF77" s="9"/>
      <c r="AG77" s="9"/>
    </row>
    <row r="78" spans="1:40" x14ac:dyDescent="0.25">
      <c r="B78" s="19"/>
      <c r="C78" s="66"/>
      <c r="D78" s="19"/>
      <c r="E78" s="19"/>
      <c r="F78" s="47"/>
      <c r="G78" s="76"/>
      <c r="H78" s="77"/>
      <c r="I78" s="19"/>
      <c r="J78" s="19"/>
      <c r="K78" s="66"/>
      <c r="L78" s="19"/>
      <c r="M78" s="19"/>
      <c r="O78" s="84" t="s">
        <v>56</v>
      </c>
      <c r="P78" s="85">
        <v>0</v>
      </c>
      <c r="S78" s="19"/>
      <c r="T78" s="66"/>
      <c r="U78" s="19"/>
      <c r="V78" s="19"/>
      <c r="W78" s="19"/>
      <c r="X78" s="66"/>
      <c r="Y78" s="19"/>
      <c r="Z78" s="19"/>
      <c r="AA78" s="19"/>
      <c r="AB78" s="66"/>
      <c r="AC78" s="19"/>
      <c r="AD78" s="9"/>
      <c r="AE78" s="9"/>
      <c r="AF78" s="9"/>
      <c r="AG78" s="9"/>
    </row>
    <row r="79" spans="1:40" x14ac:dyDescent="0.25">
      <c r="B79" s="19"/>
      <c r="C79" s="66"/>
      <c r="D79" s="19"/>
      <c r="E79" s="19"/>
      <c r="F79" s="47"/>
      <c r="G79" s="76"/>
      <c r="H79" s="77"/>
      <c r="I79" s="19"/>
      <c r="J79" s="19"/>
      <c r="K79" s="66"/>
      <c r="L79" s="19"/>
      <c r="M79" s="19"/>
      <c r="O79" s="84" t="s">
        <v>588</v>
      </c>
      <c r="P79" s="85">
        <v>0</v>
      </c>
      <c r="S79" s="19"/>
      <c r="T79" s="66"/>
      <c r="U79" s="19"/>
      <c r="V79" s="19"/>
      <c r="W79" s="19"/>
      <c r="X79" s="66"/>
      <c r="Y79" s="19"/>
      <c r="Z79" s="19"/>
      <c r="AA79" s="19"/>
      <c r="AB79" s="66"/>
      <c r="AC79" s="19"/>
      <c r="AD79" s="9"/>
      <c r="AE79" s="9"/>
      <c r="AF79" s="9"/>
      <c r="AG79" s="9"/>
    </row>
    <row r="80" spans="1:40" x14ac:dyDescent="0.25">
      <c r="B80" s="19"/>
      <c r="C80" s="66"/>
      <c r="D80" s="19"/>
      <c r="E80" s="19"/>
      <c r="F80" s="47"/>
      <c r="G80" s="74"/>
      <c r="H80" s="75"/>
      <c r="I80" s="19"/>
      <c r="J80" s="19"/>
      <c r="K80" s="66"/>
      <c r="L80" s="19"/>
      <c r="M80" s="19"/>
      <c r="O80" s="84"/>
      <c r="P80" s="85"/>
      <c r="S80" s="19"/>
      <c r="T80" s="66"/>
      <c r="U80" s="19"/>
      <c r="V80" s="19"/>
      <c r="W80" s="19"/>
      <c r="X80" s="66"/>
      <c r="Y80" s="19"/>
      <c r="Z80" s="19"/>
      <c r="AA80" s="19"/>
      <c r="AB80" s="66"/>
      <c r="AC80" s="19"/>
      <c r="AD80" s="9"/>
      <c r="AE80" s="9"/>
      <c r="AF80" s="9"/>
      <c r="AG80" s="9"/>
    </row>
    <row r="81" spans="1:34" x14ac:dyDescent="0.25">
      <c r="B81" s="19"/>
      <c r="C81" s="66"/>
      <c r="D81" s="19"/>
      <c r="E81" s="19"/>
      <c r="F81" s="47"/>
      <c r="I81" s="19"/>
      <c r="J81" s="19"/>
      <c r="K81" s="66"/>
      <c r="L81" s="19"/>
      <c r="M81" s="19"/>
      <c r="O81" s="70"/>
      <c r="P81" s="71"/>
      <c r="S81" s="19"/>
      <c r="T81" s="19"/>
      <c r="U81" s="19"/>
      <c r="V81" s="66"/>
      <c r="W81" s="19"/>
      <c r="X81" s="19"/>
      <c r="Y81" s="19"/>
      <c r="Z81" s="111"/>
      <c r="AA81" s="19"/>
      <c r="AB81" s="19"/>
    </row>
    <row r="82" spans="1:34" x14ac:dyDescent="0.25">
      <c r="B82" s="19"/>
      <c r="C82" s="66"/>
      <c r="D82" s="19"/>
      <c r="E82" s="19"/>
      <c r="F82" s="47" t="s">
        <v>491</v>
      </c>
      <c r="G82" s="72" t="s">
        <v>55</v>
      </c>
      <c r="H82" s="73">
        <v>0</v>
      </c>
      <c r="I82" s="19"/>
      <c r="J82" s="19"/>
      <c r="K82" s="66"/>
      <c r="L82" s="19"/>
      <c r="M82" s="19"/>
      <c r="S82" s="19"/>
      <c r="T82" s="19"/>
      <c r="U82" s="19"/>
      <c r="V82" s="66"/>
      <c r="W82" s="19"/>
      <c r="X82" s="19"/>
      <c r="Y82" s="19"/>
      <c r="Z82" s="111"/>
      <c r="AA82" s="19"/>
      <c r="AB82" s="19"/>
    </row>
    <row r="83" spans="1:34" x14ac:dyDescent="0.25">
      <c r="B83" s="19"/>
      <c r="C83" s="66"/>
      <c r="D83" s="19"/>
      <c r="E83" s="19"/>
      <c r="F83" s="47"/>
      <c r="G83" s="76" t="s">
        <v>56</v>
      </c>
      <c r="H83" s="77">
        <v>5</v>
      </c>
      <c r="I83" s="19"/>
      <c r="J83" s="19"/>
      <c r="K83" s="66"/>
      <c r="L83" s="19"/>
      <c r="M83" s="19"/>
      <c r="N83" s="22" t="s">
        <v>590</v>
      </c>
      <c r="O83" s="68" t="s">
        <v>55</v>
      </c>
      <c r="P83" s="69">
        <v>5</v>
      </c>
      <c r="S83" s="19"/>
      <c r="T83" s="19"/>
      <c r="U83" s="19"/>
      <c r="V83" s="66"/>
      <c r="W83" s="19"/>
      <c r="X83" s="19"/>
      <c r="Y83" s="19"/>
      <c r="Z83" s="111"/>
      <c r="AA83" s="19"/>
      <c r="AB83" s="19"/>
    </row>
    <row r="84" spans="1:34" x14ac:dyDescent="0.25">
      <c r="F84" s="47"/>
      <c r="G84" s="76"/>
      <c r="H84" s="77"/>
      <c r="O84" s="84" t="s">
        <v>56</v>
      </c>
      <c r="P84" s="85">
        <v>0</v>
      </c>
    </row>
    <row r="85" spans="1:34" x14ac:dyDescent="0.25">
      <c r="F85" s="47"/>
      <c r="G85" s="76"/>
      <c r="H85" s="77"/>
      <c r="O85" s="84" t="s">
        <v>588</v>
      </c>
      <c r="P85" s="85">
        <v>0</v>
      </c>
    </row>
    <row r="86" spans="1:34" x14ac:dyDescent="0.25">
      <c r="F86" s="47"/>
      <c r="G86" s="74"/>
      <c r="H86" s="75"/>
      <c r="O86" s="84"/>
      <c r="P86" s="85"/>
    </row>
    <row r="87" spans="1:34" s="19" customFormat="1" x14ac:dyDescent="0.25">
      <c r="A87" s="113"/>
      <c r="F87" s="66"/>
      <c r="J87" s="66"/>
      <c r="N87" s="22"/>
      <c r="O87" s="70"/>
      <c r="P87" s="71"/>
      <c r="Q87" s="8"/>
      <c r="V87" s="66"/>
      <c r="Z87" s="111"/>
      <c r="AH87" s="114"/>
    </row>
    <row r="88" spans="1:34" s="19" customFormat="1" x14ac:dyDescent="0.25">
      <c r="A88" s="113"/>
      <c r="F88" s="66"/>
      <c r="J88" s="66"/>
      <c r="N88" s="22"/>
      <c r="O88" s="9"/>
      <c r="P88" s="9"/>
      <c r="Q88" s="8"/>
      <c r="R88" s="66"/>
      <c r="V88" s="66"/>
      <c r="Z88" s="111"/>
      <c r="AH88" s="114"/>
    </row>
    <row r="89" spans="1:34" x14ac:dyDescent="0.25">
      <c r="B89" s="21" t="s">
        <v>80</v>
      </c>
      <c r="F89" s="23"/>
      <c r="J89" s="23"/>
      <c r="O89" s="9"/>
      <c r="P89" s="9"/>
      <c r="R89" s="23"/>
      <c r="V89" s="23"/>
    </row>
    <row r="90" spans="1:34" x14ac:dyDescent="0.25">
      <c r="C90" s="18" t="s">
        <v>85</v>
      </c>
      <c r="D90" s="18" t="s">
        <v>84</v>
      </c>
      <c r="E90" s="18" t="s">
        <v>83</v>
      </c>
      <c r="F90" s="39" t="s">
        <v>82</v>
      </c>
      <c r="G90" s="18" t="s">
        <v>81</v>
      </c>
      <c r="J90" s="23"/>
      <c r="O90" s="9"/>
      <c r="P90" s="9"/>
      <c r="R90" s="23"/>
      <c r="V90" s="23"/>
    </row>
    <row r="91" spans="1:34" ht="18.75" x14ac:dyDescent="0.25">
      <c r="B91" s="21" t="s">
        <v>322</v>
      </c>
      <c r="C91" s="165" t="s">
        <v>496</v>
      </c>
      <c r="D91" s="162" t="s">
        <v>375</v>
      </c>
      <c r="E91" s="293" t="s">
        <v>376</v>
      </c>
      <c r="F91" s="163" t="s">
        <v>485</v>
      </c>
      <c r="G91" s="164" t="s">
        <v>486</v>
      </c>
      <c r="J91" s="23"/>
      <c r="K91" s="19"/>
      <c r="L91" s="66"/>
      <c r="M91" s="19"/>
      <c r="O91" s="9"/>
      <c r="P91" s="9"/>
      <c r="R91" s="23"/>
      <c r="S91" s="23"/>
      <c r="T91" s="23"/>
      <c r="U91" s="23"/>
      <c r="V91" s="23"/>
      <c r="W91" s="23"/>
      <c r="X91" s="23"/>
    </row>
    <row r="92" spans="1:34" ht="30" x14ac:dyDescent="0.25">
      <c r="B92" s="15" t="s">
        <v>484</v>
      </c>
      <c r="C92" s="11" t="s">
        <v>410</v>
      </c>
      <c r="D92" s="12" t="s">
        <v>60</v>
      </c>
      <c r="E92" s="14" t="s">
        <v>61</v>
      </c>
      <c r="F92" s="40" t="s">
        <v>414</v>
      </c>
      <c r="G92" s="10" t="s">
        <v>28</v>
      </c>
      <c r="H92" s="157" t="s">
        <v>324</v>
      </c>
      <c r="I92" s="15"/>
      <c r="J92" s="158"/>
      <c r="K92" s="19"/>
      <c r="L92" s="110"/>
      <c r="M92" s="19"/>
      <c r="O92" s="9"/>
      <c r="P92" s="9"/>
      <c r="R92" s="23"/>
      <c r="S92" s="23"/>
      <c r="T92" s="23"/>
      <c r="U92" s="23"/>
      <c r="V92" s="23"/>
      <c r="W92" s="23"/>
      <c r="X92" s="23"/>
    </row>
    <row r="93" spans="1:34" x14ac:dyDescent="0.25">
      <c r="F93" s="23"/>
      <c r="H93" s="15"/>
      <c r="I93" s="15"/>
      <c r="J93" s="158"/>
      <c r="K93" s="19"/>
      <c r="L93" s="66"/>
      <c r="M93" s="19"/>
      <c r="R93" s="23"/>
      <c r="S93" s="23"/>
      <c r="T93" s="23"/>
      <c r="U93" s="23"/>
      <c r="V93" s="23"/>
      <c r="W93" s="23"/>
      <c r="X93" s="23"/>
    </row>
    <row r="94" spans="1:34" ht="18.75" x14ac:dyDescent="0.25">
      <c r="B94" s="21" t="s">
        <v>327</v>
      </c>
      <c r="C94" s="165" t="s">
        <v>499</v>
      </c>
      <c r="D94" s="169" t="s">
        <v>500</v>
      </c>
      <c r="E94" s="171" t="s">
        <v>501</v>
      </c>
      <c r="F94" s="167" t="s">
        <v>502</v>
      </c>
      <c r="G94" s="168" t="s">
        <v>503</v>
      </c>
      <c r="H94" s="15"/>
      <c r="I94" s="15"/>
      <c r="J94" s="158"/>
      <c r="K94" s="19"/>
      <c r="L94" s="66"/>
      <c r="M94" s="19"/>
      <c r="R94" s="23"/>
      <c r="S94" s="23"/>
      <c r="T94" s="23"/>
      <c r="U94" s="23"/>
      <c r="V94" s="23"/>
      <c r="W94" s="23"/>
      <c r="X94" s="23"/>
    </row>
    <row r="95" spans="1:34" ht="30" x14ac:dyDescent="0.25">
      <c r="B95" s="15" t="s">
        <v>483</v>
      </c>
      <c r="C95" s="11" t="s">
        <v>410</v>
      </c>
      <c r="D95" s="12" t="s">
        <v>60</v>
      </c>
      <c r="E95" s="14" t="s">
        <v>61</v>
      </c>
      <c r="F95" s="40" t="s">
        <v>414</v>
      </c>
      <c r="G95" s="10" t="s">
        <v>28</v>
      </c>
      <c r="H95" s="157" t="s">
        <v>336</v>
      </c>
      <c r="I95" s="15"/>
      <c r="J95" s="158"/>
      <c r="K95" s="19"/>
      <c r="L95" s="66"/>
      <c r="M95" s="19"/>
      <c r="R95" s="23"/>
      <c r="S95" s="23"/>
      <c r="T95" s="23"/>
      <c r="U95" s="23"/>
      <c r="V95" s="23"/>
      <c r="W95" s="23"/>
      <c r="X95" s="23"/>
    </row>
    <row r="96" spans="1:34" x14ac:dyDescent="0.25">
      <c r="A96" s="41"/>
      <c r="B96" s="9"/>
      <c r="F96" s="23"/>
      <c r="H96" s="112"/>
      <c r="I96" s="112"/>
      <c r="J96" s="159"/>
      <c r="K96" s="19"/>
      <c r="L96" s="66"/>
      <c r="M96" s="19"/>
      <c r="R96" s="42"/>
      <c r="S96" s="42"/>
      <c r="T96" s="42"/>
      <c r="U96" s="42"/>
      <c r="V96" s="42"/>
      <c r="W96" s="42"/>
      <c r="X96" s="42"/>
      <c r="Y96" s="9"/>
      <c r="Z96" s="42"/>
      <c r="AA96" s="9"/>
      <c r="AB96" s="9"/>
      <c r="AC96" s="9"/>
      <c r="AD96" s="9"/>
      <c r="AE96" s="9"/>
      <c r="AF96" s="9"/>
    </row>
    <row r="97" spans="1:34" ht="18.75" x14ac:dyDescent="0.25">
      <c r="B97" s="21" t="s">
        <v>76</v>
      </c>
      <c r="C97" s="165" t="s">
        <v>355</v>
      </c>
      <c r="D97" s="166" t="s">
        <v>356</v>
      </c>
      <c r="E97" s="17" t="s">
        <v>360</v>
      </c>
      <c r="F97" s="167" t="s">
        <v>358</v>
      </c>
      <c r="G97" s="168" t="s">
        <v>359</v>
      </c>
      <c r="H97" s="15"/>
      <c r="I97" s="15"/>
      <c r="J97" s="158"/>
      <c r="K97" s="19"/>
      <c r="L97" s="66"/>
      <c r="M97" s="19"/>
      <c r="N97" s="147" t="s">
        <v>335</v>
      </c>
      <c r="R97" s="23"/>
      <c r="S97" s="23"/>
      <c r="T97" s="23"/>
      <c r="U97" s="23"/>
      <c r="V97" s="23"/>
      <c r="W97" s="23"/>
      <c r="X97" s="23"/>
    </row>
    <row r="98" spans="1:34" ht="30" x14ac:dyDescent="0.25">
      <c r="B98" s="15" t="s">
        <v>333</v>
      </c>
      <c r="C98" s="11" t="s">
        <v>410</v>
      </c>
      <c r="D98" s="12" t="s">
        <v>60</v>
      </c>
      <c r="E98" s="14" t="s">
        <v>61</v>
      </c>
      <c r="F98" s="40" t="s">
        <v>414</v>
      </c>
      <c r="G98" s="10" t="s">
        <v>28</v>
      </c>
      <c r="H98" s="158" t="s">
        <v>88</v>
      </c>
      <c r="I98" s="15"/>
      <c r="J98" s="158"/>
      <c r="K98" s="19"/>
      <c r="L98" s="66"/>
      <c r="M98" s="19"/>
      <c r="N98" s="153" t="s">
        <v>559</v>
      </c>
      <c r="O98" s="9"/>
      <c r="P98" s="9"/>
      <c r="R98" s="23"/>
      <c r="S98" s="23"/>
      <c r="T98" s="23"/>
      <c r="U98" s="23"/>
      <c r="V98" s="23"/>
      <c r="W98" s="23"/>
      <c r="X98" s="23"/>
    </row>
    <row r="99" spans="1:34" x14ac:dyDescent="0.25">
      <c r="A99" s="41"/>
      <c r="B99" s="9"/>
      <c r="F99" s="23"/>
      <c r="H99" s="159"/>
      <c r="I99" s="112"/>
      <c r="J99" s="159"/>
      <c r="K99" s="19"/>
      <c r="L99" s="110"/>
      <c r="M99" s="19"/>
      <c r="R99" s="42"/>
      <c r="S99" s="42"/>
      <c r="T99" s="42"/>
      <c r="U99" s="42"/>
      <c r="V99" s="42"/>
      <c r="W99" s="42"/>
      <c r="X99" s="42"/>
      <c r="Y99" s="9"/>
      <c r="Z99" s="42"/>
      <c r="AA99" s="9"/>
      <c r="AB99" s="9"/>
      <c r="AC99" s="9"/>
      <c r="AD99" s="9"/>
      <c r="AE99" s="9"/>
      <c r="AF99" s="9"/>
    </row>
    <row r="100" spans="1:34" ht="18.75" x14ac:dyDescent="0.25">
      <c r="B100" s="21" t="s">
        <v>298</v>
      </c>
      <c r="C100" s="16" t="s">
        <v>361</v>
      </c>
      <c r="D100" s="169" t="s">
        <v>362</v>
      </c>
      <c r="E100" s="170" t="s">
        <v>363</v>
      </c>
      <c r="F100" s="163" t="s">
        <v>364</v>
      </c>
      <c r="G100" s="164" t="s">
        <v>365</v>
      </c>
      <c r="H100" s="158"/>
      <c r="I100" s="15"/>
      <c r="J100" s="158"/>
      <c r="K100" s="19"/>
      <c r="L100" s="66"/>
      <c r="M100" s="19"/>
      <c r="N100" s="22" t="s">
        <v>591</v>
      </c>
      <c r="O100" s="86" t="s">
        <v>50</v>
      </c>
      <c r="P100" s="87">
        <v>1</v>
      </c>
      <c r="R100" s="23"/>
      <c r="S100" s="23"/>
      <c r="T100" s="23"/>
      <c r="U100" s="23"/>
      <c r="V100" s="23"/>
      <c r="W100" s="23"/>
      <c r="X100" s="23"/>
    </row>
    <row r="101" spans="1:34" ht="30" x14ac:dyDescent="0.25">
      <c r="B101" s="15" t="s">
        <v>339</v>
      </c>
      <c r="C101" s="11" t="s">
        <v>410</v>
      </c>
      <c r="D101" s="12" t="s">
        <v>60</v>
      </c>
      <c r="E101" s="14" t="s">
        <v>61</v>
      </c>
      <c r="F101" s="40" t="s">
        <v>414</v>
      </c>
      <c r="G101" s="10" t="s">
        <v>28</v>
      </c>
      <c r="H101" s="158" t="s">
        <v>546</v>
      </c>
      <c r="I101" s="15"/>
      <c r="J101" s="158"/>
      <c r="K101" s="19"/>
      <c r="L101" s="66"/>
      <c r="M101" s="19"/>
      <c r="O101" s="88" t="s">
        <v>51</v>
      </c>
      <c r="P101" s="89">
        <v>2</v>
      </c>
      <c r="R101" s="23"/>
      <c r="S101" s="23"/>
      <c r="T101" s="23"/>
      <c r="U101" s="23"/>
      <c r="V101" s="23"/>
      <c r="W101" s="23"/>
      <c r="X101" s="23"/>
    </row>
    <row r="102" spans="1:34" x14ac:dyDescent="0.25">
      <c r="A102" s="41"/>
      <c r="B102" s="47"/>
      <c r="F102" s="23"/>
      <c r="H102" s="159"/>
      <c r="I102" s="112"/>
      <c r="J102" s="159"/>
      <c r="K102" s="19"/>
      <c r="L102" s="66"/>
      <c r="M102" s="19"/>
      <c r="O102" s="88" t="s">
        <v>52</v>
      </c>
      <c r="P102" s="89">
        <v>3</v>
      </c>
      <c r="R102" s="42"/>
      <c r="S102" s="42"/>
      <c r="T102" s="42"/>
      <c r="U102" s="42"/>
      <c r="V102" s="42"/>
      <c r="W102" s="42"/>
      <c r="X102" s="42"/>
      <c r="Y102" s="9"/>
      <c r="Z102" s="42"/>
      <c r="AA102" s="9"/>
      <c r="AB102" s="9"/>
      <c r="AC102" s="9"/>
      <c r="AD102" s="9"/>
      <c r="AE102" s="9"/>
      <c r="AF102" s="9"/>
    </row>
    <row r="103" spans="1:34" ht="18.75" x14ac:dyDescent="0.25">
      <c r="B103" s="21" t="s">
        <v>305</v>
      </c>
      <c r="C103" s="16" t="s">
        <v>361</v>
      </c>
      <c r="D103" s="169" t="s">
        <v>362</v>
      </c>
      <c r="E103" s="170" t="s">
        <v>363</v>
      </c>
      <c r="F103" s="163" t="s">
        <v>364</v>
      </c>
      <c r="G103" s="164" t="s">
        <v>365</v>
      </c>
      <c r="H103" s="158"/>
      <c r="I103" s="15"/>
      <c r="J103" s="158"/>
      <c r="K103" s="19"/>
      <c r="L103" s="66"/>
      <c r="M103" s="19"/>
      <c r="O103" s="88" t="s">
        <v>53</v>
      </c>
      <c r="P103" s="89">
        <v>4</v>
      </c>
      <c r="R103" s="23"/>
      <c r="S103" s="23"/>
      <c r="T103" s="23"/>
      <c r="U103" s="23"/>
      <c r="V103" s="23"/>
      <c r="W103" s="23"/>
      <c r="X103" s="23"/>
    </row>
    <row r="104" spans="1:34" ht="30" x14ac:dyDescent="0.25">
      <c r="B104" s="15" t="s">
        <v>339</v>
      </c>
      <c r="C104" s="11" t="s">
        <v>410</v>
      </c>
      <c r="D104" s="12" t="s">
        <v>60</v>
      </c>
      <c r="E104" s="14" t="s">
        <v>61</v>
      </c>
      <c r="F104" s="40" t="s">
        <v>414</v>
      </c>
      <c r="G104" s="10" t="s">
        <v>28</v>
      </c>
      <c r="H104" s="158" t="s">
        <v>337</v>
      </c>
      <c r="I104" s="15"/>
      <c r="J104" s="158"/>
      <c r="K104" s="19"/>
      <c r="L104" s="66"/>
      <c r="M104" s="19"/>
      <c r="O104" s="88" t="s">
        <v>54</v>
      </c>
      <c r="P104" s="89">
        <v>5</v>
      </c>
      <c r="R104" s="23"/>
      <c r="S104" s="23"/>
      <c r="T104" s="23"/>
      <c r="U104" s="23"/>
      <c r="V104" s="23"/>
      <c r="W104" s="23"/>
      <c r="X104" s="23"/>
    </row>
    <row r="105" spans="1:34" x14ac:dyDescent="0.25">
      <c r="A105" s="41"/>
      <c r="B105" s="47" t="s">
        <v>341</v>
      </c>
      <c r="F105" s="23"/>
      <c r="H105" s="159" t="s">
        <v>341</v>
      </c>
      <c r="I105" s="112"/>
      <c r="J105" s="159"/>
      <c r="K105" s="19"/>
      <c r="L105" s="66"/>
      <c r="M105" s="19"/>
      <c r="O105" s="90" t="s">
        <v>415</v>
      </c>
      <c r="P105" s="91">
        <v>0</v>
      </c>
      <c r="R105" s="42"/>
      <c r="S105" s="42"/>
      <c r="T105" s="42"/>
      <c r="U105" s="42"/>
      <c r="V105" s="42"/>
      <c r="W105" s="42"/>
      <c r="X105" s="42"/>
      <c r="Y105" s="9"/>
      <c r="Z105" s="42"/>
      <c r="AA105" s="9"/>
      <c r="AB105" s="9"/>
      <c r="AC105" s="9"/>
      <c r="AD105" s="9"/>
      <c r="AE105" s="9"/>
      <c r="AF105" s="9"/>
    </row>
    <row r="106" spans="1:34" ht="18.75" x14ac:dyDescent="0.25">
      <c r="B106" s="21" t="s">
        <v>559</v>
      </c>
      <c r="C106" s="16" t="s">
        <v>367</v>
      </c>
      <c r="D106" s="169" t="s">
        <v>368</v>
      </c>
      <c r="E106" s="171" t="s">
        <v>357</v>
      </c>
      <c r="F106" s="163" t="s">
        <v>369</v>
      </c>
      <c r="G106" s="164" t="s">
        <v>370</v>
      </c>
      <c r="H106" s="158"/>
      <c r="I106" s="15"/>
      <c r="J106" s="158"/>
      <c r="K106" s="19"/>
      <c r="L106" s="66"/>
      <c r="M106" s="19"/>
      <c r="O106" s="19"/>
      <c r="P106" s="19"/>
      <c r="Q106" s="19"/>
      <c r="R106" s="23"/>
      <c r="S106" s="23"/>
      <c r="T106" s="23"/>
      <c r="U106" s="23"/>
      <c r="V106" s="23"/>
      <c r="W106" s="23"/>
      <c r="X106" s="23"/>
    </row>
    <row r="107" spans="1:34" ht="30" x14ac:dyDescent="0.25">
      <c r="B107" s="15" t="s">
        <v>366</v>
      </c>
      <c r="C107" s="11" t="s">
        <v>410</v>
      </c>
      <c r="D107" s="12" t="s">
        <v>60</v>
      </c>
      <c r="E107" s="14" t="s">
        <v>61</v>
      </c>
      <c r="F107" s="40" t="s">
        <v>414</v>
      </c>
      <c r="G107" s="10" t="s">
        <v>28</v>
      </c>
      <c r="H107" s="158" t="s">
        <v>338</v>
      </c>
      <c r="I107" s="15"/>
      <c r="J107" s="158"/>
      <c r="K107" s="19"/>
      <c r="L107" s="66"/>
      <c r="M107" s="19"/>
      <c r="N107" s="22" t="s">
        <v>592</v>
      </c>
      <c r="O107" s="24" t="s">
        <v>184</v>
      </c>
      <c r="P107" s="25">
        <v>5</v>
      </c>
      <c r="Q107" s="19"/>
      <c r="R107" s="23"/>
      <c r="S107" s="23"/>
      <c r="T107" s="23"/>
      <c r="U107" s="23"/>
      <c r="V107" s="23"/>
      <c r="W107" s="23"/>
      <c r="X107" s="23"/>
    </row>
    <row r="108" spans="1:34" x14ac:dyDescent="0.25">
      <c r="B108" s="9"/>
      <c r="F108" s="23"/>
      <c r="H108" s="159"/>
      <c r="I108" s="112"/>
      <c r="J108" s="159"/>
      <c r="K108" s="19"/>
      <c r="L108" s="66"/>
      <c r="M108" s="19"/>
      <c r="O108" s="26" t="s">
        <v>185</v>
      </c>
      <c r="P108" s="27">
        <v>4</v>
      </c>
      <c r="Q108" s="19"/>
      <c r="R108" s="23"/>
      <c r="S108" s="23"/>
      <c r="T108" s="23"/>
      <c r="U108" s="23"/>
      <c r="V108" s="23"/>
      <c r="W108" s="23"/>
      <c r="X108" s="23"/>
    </row>
    <row r="109" spans="1:34" ht="18.75" x14ac:dyDescent="0.25">
      <c r="B109" s="21" t="s">
        <v>77</v>
      </c>
      <c r="C109" s="165" t="s">
        <v>371</v>
      </c>
      <c r="D109" s="169" t="s">
        <v>182</v>
      </c>
      <c r="E109" s="170" t="s">
        <v>372</v>
      </c>
      <c r="F109" s="163" t="s">
        <v>373</v>
      </c>
      <c r="G109" s="164" t="s">
        <v>374</v>
      </c>
      <c r="H109" s="158"/>
      <c r="I109" s="15"/>
      <c r="J109" s="158"/>
      <c r="K109" s="19"/>
      <c r="L109" s="66"/>
      <c r="M109" s="19"/>
      <c r="O109" s="26" t="s">
        <v>186</v>
      </c>
      <c r="P109" s="27">
        <v>3</v>
      </c>
      <c r="Q109" s="19"/>
      <c r="R109" s="23"/>
      <c r="S109" s="23"/>
      <c r="T109" s="23"/>
      <c r="U109" s="23"/>
      <c r="V109" s="23"/>
      <c r="W109" s="23"/>
      <c r="X109" s="23"/>
    </row>
    <row r="110" spans="1:34" ht="30" x14ac:dyDescent="0.25">
      <c r="B110" s="15" t="s">
        <v>339</v>
      </c>
      <c r="C110" s="11" t="s">
        <v>410</v>
      </c>
      <c r="D110" s="12" t="s">
        <v>60</v>
      </c>
      <c r="E110" s="14" t="s">
        <v>61</v>
      </c>
      <c r="F110" s="40" t="s">
        <v>414</v>
      </c>
      <c r="G110" s="10" t="s">
        <v>28</v>
      </c>
      <c r="H110" s="158" t="s">
        <v>6</v>
      </c>
      <c r="I110" s="15"/>
      <c r="J110" s="158"/>
      <c r="K110" s="19"/>
      <c r="L110" s="19"/>
      <c r="M110" s="19"/>
      <c r="O110" s="26" t="s">
        <v>187</v>
      </c>
      <c r="P110" s="27">
        <v>2</v>
      </c>
      <c r="Q110" s="19"/>
      <c r="R110" s="23"/>
      <c r="S110" s="23"/>
      <c r="T110" s="23"/>
      <c r="U110" s="23"/>
      <c r="V110" s="23"/>
      <c r="W110" s="23"/>
      <c r="X110" s="23"/>
    </row>
    <row r="111" spans="1:34" s="19" customFormat="1" x14ac:dyDescent="0.25">
      <c r="A111" s="113"/>
      <c r="B111" s="9"/>
      <c r="C111" s="8"/>
      <c r="D111" s="8"/>
      <c r="E111" s="8"/>
      <c r="F111" s="23"/>
      <c r="G111" s="8"/>
      <c r="H111" s="158"/>
      <c r="I111" s="15"/>
      <c r="J111" s="158"/>
      <c r="N111" s="22"/>
      <c r="O111" s="26" t="s">
        <v>353</v>
      </c>
      <c r="P111" s="27">
        <v>1</v>
      </c>
      <c r="R111" s="111"/>
      <c r="V111" s="111"/>
      <c r="Z111" s="111"/>
      <c r="AH111" s="114"/>
    </row>
    <row r="112" spans="1:34" s="19" customFormat="1" ht="18.75" x14ac:dyDescent="0.25">
      <c r="A112" s="113"/>
      <c r="B112" s="21" t="s">
        <v>78</v>
      </c>
      <c r="C112" s="165" t="s">
        <v>355</v>
      </c>
      <c r="D112" s="162" t="s">
        <v>356</v>
      </c>
      <c r="E112" s="13">
        <v>6</v>
      </c>
      <c r="F112" s="163" t="s">
        <v>358</v>
      </c>
      <c r="G112" s="164" t="s">
        <v>359</v>
      </c>
      <c r="H112" s="158"/>
      <c r="I112" s="15"/>
      <c r="J112" s="158"/>
      <c r="N112" s="22"/>
      <c r="O112" s="26" t="s">
        <v>354</v>
      </c>
      <c r="P112" s="27">
        <v>0</v>
      </c>
      <c r="R112" s="111"/>
      <c r="V112" s="111"/>
      <c r="Z112" s="111"/>
      <c r="AH112" s="114"/>
    </row>
    <row r="113" spans="2:22" ht="30" x14ac:dyDescent="0.25">
      <c r="B113" s="15" t="s">
        <v>333</v>
      </c>
      <c r="C113" s="11" t="s">
        <v>410</v>
      </c>
      <c r="D113" s="12" t="s">
        <v>60</v>
      </c>
      <c r="E113" s="14" t="s">
        <v>61</v>
      </c>
      <c r="F113" s="40" t="s">
        <v>414</v>
      </c>
      <c r="G113" s="10" t="s">
        <v>28</v>
      </c>
      <c r="H113" s="158" t="s">
        <v>9</v>
      </c>
      <c r="I113" s="15"/>
      <c r="J113" s="158"/>
      <c r="L113" s="9"/>
      <c r="M113" s="9"/>
      <c r="O113" s="178" t="s">
        <v>415</v>
      </c>
      <c r="P113" s="29">
        <v>0</v>
      </c>
      <c r="Q113" s="19"/>
      <c r="R113" s="23"/>
      <c r="V113" s="23"/>
    </row>
    <row r="114" spans="2:22" x14ac:dyDescent="0.25">
      <c r="B114" s="9"/>
      <c r="F114" s="23"/>
      <c r="H114" s="160"/>
      <c r="I114" s="119"/>
      <c r="J114" s="160"/>
      <c r="K114" s="19"/>
      <c r="L114" s="9"/>
      <c r="M114" s="9"/>
      <c r="O114" s="19"/>
      <c r="P114" s="19"/>
      <c r="Q114" s="19"/>
      <c r="R114" s="23"/>
      <c r="V114" s="23"/>
    </row>
    <row r="115" spans="2:22" ht="18.75" x14ac:dyDescent="0.25">
      <c r="B115" s="21" t="s">
        <v>140</v>
      </c>
      <c r="C115" s="165" t="s">
        <v>375</v>
      </c>
      <c r="D115" s="169" t="s">
        <v>376</v>
      </c>
      <c r="E115" s="170" t="s">
        <v>377</v>
      </c>
      <c r="F115" s="163" t="s">
        <v>378</v>
      </c>
      <c r="G115" s="164" t="s">
        <v>365</v>
      </c>
      <c r="H115" s="160"/>
      <c r="I115" s="119"/>
      <c r="J115" s="160"/>
      <c r="K115" s="19"/>
      <c r="L115" s="9"/>
      <c r="M115" s="9"/>
      <c r="N115" s="22" t="s">
        <v>593</v>
      </c>
      <c r="O115" s="24" t="s">
        <v>188</v>
      </c>
      <c r="P115" s="25" t="s">
        <v>348</v>
      </c>
      <c r="Q115" s="19"/>
      <c r="R115" s="23"/>
      <c r="V115" s="23"/>
    </row>
    <row r="116" spans="2:22" ht="30" x14ac:dyDescent="0.25">
      <c r="B116" s="15" t="s">
        <v>339</v>
      </c>
      <c r="C116" s="11" t="s">
        <v>410</v>
      </c>
      <c r="D116" s="12" t="s">
        <v>60</v>
      </c>
      <c r="E116" s="14" t="s">
        <v>61</v>
      </c>
      <c r="F116" s="40" t="s">
        <v>414</v>
      </c>
      <c r="G116" s="10" t="s">
        <v>28</v>
      </c>
      <c r="H116" s="158" t="s">
        <v>10</v>
      </c>
      <c r="I116" s="15"/>
      <c r="J116" s="158"/>
      <c r="O116" s="26" t="s">
        <v>186</v>
      </c>
      <c r="P116" s="27" t="s">
        <v>348</v>
      </c>
      <c r="Q116" s="19"/>
    </row>
    <row r="117" spans="2:22" x14ac:dyDescent="0.25">
      <c r="F117" s="23"/>
      <c r="H117" s="158"/>
      <c r="I117" s="15"/>
      <c r="J117" s="158"/>
      <c r="O117" s="26"/>
      <c r="P117" s="27"/>
      <c r="Q117" s="19"/>
    </row>
    <row r="118" spans="2:22" ht="18.75" x14ac:dyDescent="0.25">
      <c r="B118" s="21" t="s">
        <v>237</v>
      </c>
      <c r="C118" s="165" t="s">
        <v>379</v>
      </c>
      <c r="D118" s="162" t="s">
        <v>379</v>
      </c>
      <c r="E118" s="170" t="s">
        <v>379</v>
      </c>
      <c r="F118" s="163" t="s">
        <v>379</v>
      </c>
      <c r="G118" s="164" t="s">
        <v>380</v>
      </c>
      <c r="H118" s="158"/>
      <c r="I118" s="15"/>
      <c r="J118" s="158"/>
      <c r="L118" s="9"/>
      <c r="M118" s="9"/>
      <c r="O118" s="26"/>
      <c r="P118" s="27"/>
      <c r="Q118" s="19"/>
      <c r="R118" s="23"/>
      <c r="V118" s="23"/>
    </row>
    <row r="119" spans="2:22" ht="30" x14ac:dyDescent="0.25">
      <c r="B119" s="15" t="s">
        <v>340</v>
      </c>
      <c r="C119" s="11" t="s">
        <v>410</v>
      </c>
      <c r="D119" s="12" t="s">
        <v>60</v>
      </c>
      <c r="E119" s="14" t="s">
        <v>61</v>
      </c>
      <c r="F119" s="40" t="s">
        <v>414</v>
      </c>
      <c r="G119" s="10" t="s">
        <v>28</v>
      </c>
      <c r="H119" s="158" t="s">
        <v>11</v>
      </c>
      <c r="I119" s="15"/>
      <c r="J119" s="161"/>
      <c r="O119" s="28"/>
      <c r="P119" s="29"/>
      <c r="Q119" s="19"/>
    </row>
    <row r="120" spans="2:22" x14ac:dyDescent="0.25">
      <c r="Q120" s="19"/>
    </row>
    <row r="121" spans="2:22" ht="18.75" x14ac:dyDescent="0.25">
      <c r="B121" s="21" t="s">
        <v>79</v>
      </c>
      <c r="C121" s="165" t="s">
        <v>504</v>
      </c>
      <c r="D121" s="162" t="s">
        <v>505</v>
      </c>
      <c r="E121" s="170" t="s">
        <v>506</v>
      </c>
      <c r="F121" s="163" t="s">
        <v>498</v>
      </c>
      <c r="G121" s="164" t="s">
        <v>560</v>
      </c>
      <c r="H121" s="23"/>
      <c r="J121" s="23"/>
      <c r="N121" s="22" t="s">
        <v>594</v>
      </c>
      <c r="O121" s="72" t="s">
        <v>55</v>
      </c>
      <c r="P121" s="73">
        <v>0</v>
      </c>
      <c r="Q121" s="19"/>
    </row>
    <row r="122" spans="2:22" ht="30" x14ac:dyDescent="0.25">
      <c r="B122" s="15" t="s">
        <v>497</v>
      </c>
      <c r="C122" s="11" t="s">
        <v>410</v>
      </c>
      <c r="D122" s="12" t="s">
        <v>60</v>
      </c>
      <c r="E122" s="14" t="s">
        <v>61</v>
      </c>
      <c r="F122" s="40" t="s">
        <v>414</v>
      </c>
      <c r="G122" s="10" t="s">
        <v>28</v>
      </c>
      <c r="H122" s="23"/>
      <c r="O122" s="76" t="s">
        <v>56</v>
      </c>
      <c r="P122" s="77">
        <v>5</v>
      </c>
      <c r="Q122" s="19"/>
    </row>
    <row r="123" spans="2:22" x14ac:dyDescent="0.25">
      <c r="O123" s="76" t="s">
        <v>415</v>
      </c>
      <c r="P123" s="77">
        <v>0</v>
      </c>
      <c r="Q123" s="19"/>
    </row>
    <row r="124" spans="2:22" ht="15.75" thickBot="1" x14ac:dyDescent="0.3">
      <c r="O124" s="76"/>
      <c r="P124" s="77"/>
      <c r="Q124" s="19"/>
    </row>
    <row r="125" spans="2:22" x14ac:dyDescent="0.25">
      <c r="B125" s="122"/>
      <c r="C125" s="31"/>
      <c r="D125" s="31"/>
      <c r="E125" s="31"/>
      <c r="F125" s="30"/>
      <c r="G125" s="31"/>
      <c r="H125" s="31"/>
      <c r="I125" s="31"/>
      <c r="J125" s="30"/>
      <c r="K125" s="32"/>
      <c r="O125" s="74"/>
      <c r="P125" s="75"/>
      <c r="Q125" s="19"/>
    </row>
    <row r="126" spans="2:22" x14ac:dyDescent="0.25">
      <c r="B126" s="123" t="s">
        <v>174</v>
      </c>
      <c r="C126" s="33"/>
      <c r="D126" s="33"/>
      <c r="E126" s="33"/>
      <c r="F126" s="34"/>
      <c r="G126" s="33"/>
      <c r="H126" s="33"/>
      <c r="I126" s="33"/>
      <c r="J126" s="34"/>
      <c r="K126" s="35"/>
    </row>
    <row r="127" spans="2:22" x14ac:dyDescent="0.25">
      <c r="B127" s="124"/>
      <c r="C127" s="33" t="s">
        <v>175</v>
      </c>
      <c r="D127" s="33"/>
      <c r="E127" s="33"/>
      <c r="F127" s="34"/>
      <c r="G127" s="33"/>
      <c r="H127" s="33"/>
      <c r="I127" s="33"/>
      <c r="J127" s="34"/>
      <c r="K127" s="35"/>
      <c r="N127" s="22" t="s">
        <v>595</v>
      </c>
      <c r="O127" s="54" t="s">
        <v>58</v>
      </c>
      <c r="P127" s="55"/>
    </row>
    <row r="128" spans="2:22" x14ac:dyDescent="0.25">
      <c r="B128" s="124"/>
      <c r="C128" s="33" t="s">
        <v>176</v>
      </c>
      <c r="D128" s="33"/>
      <c r="E128" s="33"/>
      <c r="F128" s="34"/>
      <c r="G128" s="33"/>
      <c r="H128" s="33"/>
      <c r="I128" s="33"/>
      <c r="J128" s="34"/>
      <c r="K128" s="35"/>
      <c r="O128" s="56" t="s">
        <v>227</v>
      </c>
      <c r="P128" s="57"/>
    </row>
    <row r="129" spans="2:17" x14ac:dyDescent="0.25">
      <c r="B129" s="124"/>
      <c r="C129" s="33" t="s">
        <v>177</v>
      </c>
      <c r="D129" s="33"/>
      <c r="E129" s="33"/>
      <c r="F129" s="34"/>
      <c r="G129" s="33"/>
      <c r="H129" s="33"/>
      <c r="I129" s="33"/>
      <c r="J129" s="34"/>
      <c r="K129" s="35"/>
      <c r="O129" s="56"/>
      <c r="P129" s="57"/>
    </row>
    <row r="130" spans="2:17" x14ac:dyDescent="0.25">
      <c r="B130" s="124"/>
      <c r="C130" s="33" t="s">
        <v>178</v>
      </c>
      <c r="D130" s="33"/>
      <c r="E130" s="33"/>
      <c r="F130" s="34"/>
      <c r="G130" s="33"/>
      <c r="H130" s="33"/>
      <c r="I130" s="33"/>
      <c r="J130" s="34"/>
      <c r="K130" s="35"/>
      <c r="O130" s="56"/>
      <c r="P130" s="57"/>
    </row>
    <row r="131" spans="2:17" x14ac:dyDescent="0.25">
      <c r="B131" s="124"/>
      <c r="C131" s="33"/>
      <c r="D131" s="33"/>
      <c r="E131" s="33"/>
      <c r="F131" s="34"/>
      <c r="G131" s="33"/>
      <c r="H131" s="33"/>
      <c r="I131" s="33"/>
      <c r="J131" s="34"/>
      <c r="K131" s="35"/>
      <c r="O131" s="58"/>
      <c r="P131" s="59"/>
    </row>
    <row r="132" spans="2:17" x14ac:dyDescent="0.25">
      <c r="B132" s="124"/>
      <c r="C132" s="33"/>
      <c r="D132" s="33"/>
      <c r="E132" s="33"/>
      <c r="F132" s="34"/>
      <c r="G132" s="33"/>
      <c r="H132" s="33"/>
      <c r="I132" s="33"/>
      <c r="J132" s="34"/>
      <c r="K132" s="35"/>
    </row>
    <row r="133" spans="2:17" x14ac:dyDescent="0.25">
      <c r="B133" s="123" t="s">
        <v>179</v>
      </c>
      <c r="C133" s="33"/>
      <c r="D133" s="33"/>
      <c r="E133" s="33"/>
      <c r="F133" s="34"/>
      <c r="G133" s="33"/>
      <c r="H133" s="33"/>
      <c r="I133" s="33"/>
      <c r="J133" s="34"/>
      <c r="K133" s="35"/>
      <c r="N133" s="22" t="s">
        <v>596</v>
      </c>
      <c r="O133" s="54" t="s">
        <v>58</v>
      </c>
      <c r="P133" s="55"/>
    </row>
    <row r="134" spans="2:17" x14ac:dyDescent="0.25">
      <c r="B134" s="124"/>
      <c r="C134" s="33" t="s">
        <v>180</v>
      </c>
      <c r="D134" s="33"/>
      <c r="E134" s="33"/>
      <c r="F134" s="34"/>
      <c r="G134" s="33"/>
      <c r="H134" s="33"/>
      <c r="I134" s="33"/>
      <c r="J134" s="34"/>
      <c r="K134" s="35"/>
      <c r="O134" s="56" t="s">
        <v>227</v>
      </c>
      <c r="P134" s="57"/>
    </row>
    <row r="135" spans="2:17" x14ac:dyDescent="0.25">
      <c r="B135" s="124"/>
      <c r="C135" s="33" t="s">
        <v>181</v>
      </c>
      <c r="D135" s="33"/>
      <c r="E135" s="33"/>
      <c r="F135" s="34"/>
      <c r="G135" s="33"/>
      <c r="H135" s="33"/>
      <c r="I135" s="33"/>
      <c r="J135" s="34"/>
      <c r="K135" s="35"/>
      <c r="O135" s="56"/>
      <c r="P135" s="57"/>
      <c r="Q135" s="66"/>
    </row>
    <row r="136" spans="2:17" x14ac:dyDescent="0.25">
      <c r="B136" s="124"/>
      <c r="C136" s="33" t="s">
        <v>413</v>
      </c>
      <c r="D136" s="33"/>
      <c r="E136" s="33"/>
      <c r="F136" s="34"/>
      <c r="G136" s="33"/>
      <c r="H136" s="33"/>
      <c r="I136" s="33"/>
      <c r="J136" s="34"/>
      <c r="K136" s="35"/>
      <c r="O136" s="56"/>
      <c r="P136" s="57"/>
      <c r="Q136" s="19"/>
    </row>
    <row r="137" spans="2:17" x14ac:dyDescent="0.25">
      <c r="B137" s="124"/>
      <c r="C137" s="33"/>
      <c r="D137" s="33"/>
      <c r="E137" s="33"/>
      <c r="F137" s="34"/>
      <c r="G137" s="33"/>
      <c r="H137" s="33"/>
      <c r="I137" s="33"/>
      <c r="J137" s="34"/>
      <c r="K137" s="35"/>
      <c r="O137" s="58"/>
      <c r="P137" s="59"/>
    </row>
    <row r="138" spans="2:17" x14ac:dyDescent="0.25">
      <c r="B138" s="124"/>
      <c r="C138" s="33"/>
      <c r="D138" s="33"/>
      <c r="E138" s="33"/>
      <c r="F138" s="34"/>
      <c r="G138" s="33"/>
      <c r="H138" s="33"/>
      <c r="I138" s="33"/>
      <c r="J138" s="34"/>
      <c r="K138" s="35"/>
    </row>
    <row r="139" spans="2:17" x14ac:dyDescent="0.25">
      <c r="B139" s="124"/>
      <c r="C139" s="33"/>
      <c r="D139" s="33"/>
      <c r="E139" s="33"/>
      <c r="F139" s="34"/>
      <c r="G139" s="33"/>
      <c r="H139" s="33"/>
      <c r="I139" s="33"/>
      <c r="J139" s="34"/>
      <c r="K139" s="35"/>
    </row>
    <row r="140" spans="2:17" x14ac:dyDescent="0.25">
      <c r="B140" s="124"/>
      <c r="C140" s="33"/>
      <c r="D140" s="33"/>
      <c r="E140" s="33"/>
      <c r="F140" s="34"/>
      <c r="G140" s="33"/>
      <c r="H140" s="33"/>
      <c r="I140" s="33"/>
      <c r="J140" s="34"/>
      <c r="K140" s="35"/>
    </row>
    <row r="141" spans="2:17" x14ac:dyDescent="0.25">
      <c r="B141" s="124"/>
      <c r="C141" s="33"/>
      <c r="D141" s="33"/>
      <c r="E141" s="33"/>
      <c r="F141" s="34"/>
      <c r="G141" s="33"/>
      <c r="H141" s="33"/>
      <c r="I141" s="33"/>
      <c r="J141" s="34"/>
      <c r="K141" s="35"/>
    </row>
    <row r="142" spans="2:17" x14ac:dyDescent="0.25">
      <c r="B142" s="124"/>
      <c r="C142" s="33"/>
      <c r="D142" s="33"/>
      <c r="E142" s="33"/>
      <c r="F142" s="34"/>
      <c r="G142" s="33"/>
      <c r="H142" s="33"/>
      <c r="I142" s="33"/>
      <c r="J142" s="34"/>
      <c r="K142" s="35"/>
    </row>
    <row r="143" spans="2:17" ht="15.75" thickBot="1" x14ac:dyDescent="0.3">
      <c r="B143" s="125"/>
      <c r="C143" s="37"/>
      <c r="D143" s="37"/>
      <c r="E143" s="37"/>
      <c r="F143" s="36"/>
      <c r="G143" s="37"/>
      <c r="H143" s="37"/>
      <c r="I143" s="37"/>
      <c r="J143" s="36"/>
      <c r="K143" s="38"/>
    </row>
  </sheetData>
  <pageMargins left="0.19685039370078741" right="0.19685039370078741" top="0.74803149606299213" bottom="0.74803149606299213" header="0.31496062992125984" footer="0.31496062992125984"/>
  <pageSetup paperSize="8" scale="3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44" sqref="K44"/>
    </sheetView>
  </sheetViews>
  <sheetFormatPr defaultColWidth="8.8554687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15</vt:i4>
      </vt:variant>
    </vt:vector>
  </HeadingPairs>
  <TitlesOfParts>
    <vt:vector size="20" baseType="lpstr">
      <vt:lpstr>Assessment Tool User Guide</vt:lpstr>
      <vt:lpstr>Practice Screening Tool</vt:lpstr>
      <vt:lpstr>2.1 Workforce</vt:lpstr>
      <vt:lpstr>Dropdowns</vt:lpstr>
      <vt:lpstr>Sheet1</vt:lpstr>
      <vt:lpstr>Dropdowns!Aqua</vt:lpstr>
      <vt:lpstr>Dropdowns!CQC</vt:lpstr>
      <vt:lpstr>Dropdowns!Green</vt:lpstr>
      <vt:lpstr>Dropdowns!Grey</vt:lpstr>
      <vt:lpstr>Dropdowns!lilac</vt:lpstr>
      <vt:lpstr>Dropdowns!Lime</vt:lpstr>
      <vt:lpstr>Dropdowns!orange</vt:lpstr>
      <vt:lpstr>Dropdowns!Pale_Blue</vt:lpstr>
      <vt:lpstr>Dropdowns!palepink</vt:lpstr>
      <vt:lpstr>Dropdowns!Pink</vt:lpstr>
      <vt:lpstr>Dropdowns!Purple</vt:lpstr>
      <vt:lpstr>Dropdowns!Red</vt:lpstr>
      <vt:lpstr>Dropdowns!Royal_Blue</vt:lpstr>
      <vt:lpstr>Dropdowns!score_1</vt:lpstr>
      <vt:lpstr>Dropdowns!Yellow</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Thornley</dc:creator>
  <cp:lastModifiedBy>Ann Gough</cp:lastModifiedBy>
  <cp:lastPrinted>2017-03-02T17:01:05Z</cp:lastPrinted>
  <dcterms:created xsi:type="dcterms:W3CDTF">2016-04-07T14:59:24Z</dcterms:created>
  <dcterms:modified xsi:type="dcterms:W3CDTF">2017-10-26T10:36:26Z</dcterms:modified>
</cp:coreProperties>
</file>